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<sst xmlns="http://schemas.openxmlformats.org/spreadsheetml/2006/main" count="6316" uniqueCount="2914">
  <si>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</si>
  <si>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</si>
  <si>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</si>
  <si>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</si>
  <si>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</si>
  <si>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</si>
  <si>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</si>
  <si>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</si>
  <si>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</si>
  <si>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</si>
  <si>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</si>
  <si>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</si>
  <si>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</si>
  <si>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</si>
  <si>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</si>
  <si>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</si>
  <si>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</si>
  <si>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</si>
  <si>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</si>
  <si>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</si>
  <si>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</si>
  <si>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</si>
  <si>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</si>
  <si>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</si>
  <si>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</si>
  <si>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</si>
  <si>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</si>
  <si>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</si>
  <si>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</si>
  <si>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</si>
  <si>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</si>
  <si>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</si>
  <si>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</si>
  <si>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</si>
  <si>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</si>
  <si>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</si>
  <si>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</si>
  <si>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</si>
  <si>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</si>
  <si>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</si>
  <si>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</si>
  <si>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</si>
  <si>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</si>
  <si>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</si>
  <si>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</si>
  <si>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</si>
  <si>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</si>
  <si>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</si>
  <si>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</si>
  <si>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</si>
  <si>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</si>
  <si>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</si>
  <si>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</si>
  <si>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</si>
  <si>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</si>
  <si>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</si>
  <si>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</si>
  <si>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</si>
  <si>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</si>
  <si>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</si>
  <si>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</si>
  <si>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</si>
  <si>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</si>
  <si>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</si>
  <si>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</si>
  <si>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</si>
  <si>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</si>
  <si>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</si>
  <si>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</si>
  <si>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</si>
  <si>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</si>
  <si>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</si>
  <si>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</si>
  <si>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</si>
  <si>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</si>
  <si>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</si>
  <si>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</si>
  <si>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</si>
  <si>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</si>
  <si>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</si>
  <si>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</si>
  <si>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</si>
  <si>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</si>
  <si>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</si>
  <si>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</si>
  <si>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</si>
  <si>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</si>
  <si>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</si>
  <si>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</si>
  <si>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</si>
  <si>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</si>
  <si>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</si>
  <si>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</si>
  <si>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</si>
  <si>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</si>
  <si>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</si>
  <si>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</si>
  <si>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</si>
  <si>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</si>
  <si>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</si>
  <si>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</si>
  <si>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</si>
  <si>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</si>
  <si>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</si>
  <si>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</si>
  <si>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</si>
  <si>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</si>
  <si>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</si>
  <si>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</si>
  <si>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</si>
  <si>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</si>
  <si>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</si>
  <si>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</si>
  <si>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</si>
  <si>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</si>
  <si>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</si>
  <si>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</si>
  <si>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</si>
  <si>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</si>
  <si>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</si>
  <si>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</si>
  <si>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</si>
  <si>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</si>
  <si>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</si>
  <si>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</si>
  <si>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</si>
  <si>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</si>
  <si>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</si>
  <si>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</si>
  <si>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</si>
  <si>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</si>
  <si>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</si>
  <si>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</si>
  <si>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</si>
  <si>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</si>
  <si>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</si>
  <si>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</si>
  <si>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</si>
  <si>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</si>
  <si>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</si>
  <si>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</si>
  <si>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</si>
  <si>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</si>
  <si>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</si>
  <si>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</si>
  <si>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</si>
  <si>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</si>
  <si>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</si>
  <si>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</si>
  <si>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</si>
  <si>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</si>
  <si>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</si>
  <si>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</si>
  <si>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</si>
  <si>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</si>
  <si>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</si>
  <si>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</si>
  <si>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</si>
  <si>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</si>
  <si>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</si>
  <si>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</si>
  <si>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</si>
  <si>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</si>
  <si>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</si>
  <si>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</si>
  <si>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</si>
  <si>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</si>
  <si>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</si>
  <si>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</si>
  <si>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</si>
  <si>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</si>
  <si>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</si>
  <si>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</si>
  <si>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</si>
  <si>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</si>
  <si>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</si>
  <si>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</si>
  <si>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</si>
  <si>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</si>
  <si>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</si>
  <si>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</si>
  <si>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</si>
  <si>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</si>
  <si>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</si>
  <si>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</si>
  <si>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</si>
  <si>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</si>
  <si>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</si>
  <si>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</si>
  <si>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</si>
  <si>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</si>
  <si>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</si>
  <si>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</si>
  <si>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</si>
  <si>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</si>
  <si>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</si>
  <si>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</si>
  <si>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</si>
  <si>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</si>
  <si>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</si>
  <si>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</si>
  <si>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</si>
  <si>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</si>
  <si>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</si>
  <si>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</si>
  <si>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</si>
  <si>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</si>
  <si>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</si>
  <si>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</si>
  <si>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</si>
  <si>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</si>
  <si>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</si>
  <si>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</si>
  <si>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</si>
  <si>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</si>
  <si>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</si>
  <si>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</si>
  <si>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</si>
  <si>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</si>
  <si>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</si>
  <si>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</si>
  <si>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</si>
  <si>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</si>
  <si>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</si>
  <si>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</si>
  <si>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</si>
  <si>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</si>
  <si>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</si>
  <si>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</si>
  <si>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</si>
  <si>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</si>
  <si>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</si>
  <si>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</si>
  <si>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</si>
  <si>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</si>
  <si>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</si>
  <si>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</si>
  <si>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</si>
  <si>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</si>
  <si>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</si>
  <si>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</si>
  <si>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</si>
  <si>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</si>
  <si>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</si>
  <si>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</si>
  <si>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</si>
  <si>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</si>
  <si>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</si>
  <si>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</si>
  <si>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</si>
  <si>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</si>
  <si>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</si>
  <si>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</si>
  <si>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</si>
  <si>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</si>
  <si>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</si>
  <si>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</si>
  <si>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</si>
  <si>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</si>
  <si>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</si>
  <si>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</si>
  <si>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</si>
  <si>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</si>
  <si>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</si>
  <si>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</si>
  <si>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</si>
  <si>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</si>
  <si>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</si>
  <si>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</si>
  <si>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</si>
  <si>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</si>
  <si>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</si>
  <si>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</si>
  <si>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</si>
  <si>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</si>
  <si>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</si>
  <si>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</si>
  <si>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</si>
  <si>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</si>
  <si>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</si>
  <si>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</si>
  <si>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</si>
  <si>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</si>
  <si>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</si>
  <si>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</si>
  <si>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</si>
  <si>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</si>
  <si>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</si>
  <si>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</si>
  <si>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</si>
  <si>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</si>
  <si>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</si>
  <si>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</si>
  <si>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</si>
  <si>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</si>
  <si>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</si>
  <si>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</si>
  <si>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</si>
  <si>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</si>
  <si>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</si>
  <si>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</si>
  <si>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</si>
  <si>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</si>
  <si>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</si>
  <si>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</si>
  <si>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</si>
  <si>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</si>
  <si>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</si>
  <si>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</si>
  <si>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</si>
  <si>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</si>
  <si>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</si>
  <si>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</si>
  <si>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</si>
  <si>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</si>
  <si>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</si>
  <si>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</si>
  <si>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</si>
  <si>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</si>
  <si>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</si>
  <si>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</si>
  <si>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</si>
  <si>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</si>
  <si>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</si>
  <si>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</si>
  <si>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</si>
  <si>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</si>
  <si>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</si>
  <si>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</si>
  <si>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</si>
  <si>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</si>
  <si>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</si>
  <si>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</si>
  <si>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</si>
  <si>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</si>
  <si>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</si>
  <si>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</si>
  <si>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</si>
  <si>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</si>
  <si>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</si>
  <si>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</si>
  <si>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</si>
  <si>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</si>
  <si>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</si>
  <si>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</si>
  <si>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</si>
  <si>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</si>
  <si>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</si>
  <si>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</si>
  <si>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</si>
  <si>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</si>
  <si>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</si>
  <si>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</si>
  <si>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</si>
  <si>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</si>
  <si>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</si>
  <si>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</si>
  <si>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</si>
  <si>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</si>
  <si>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</si>
  <si>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</si>
  <si>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</si>
  <si>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</si>
  <si>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</si>
  <si>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</si>
  <si>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</si>
  <si>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</si>
  <si>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</si>
  <si>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</si>
  <si>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</si>
  <si>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</si>
  <si>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</si>
  <si>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</si>
  <si>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</si>
  <si>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</si>
  <si>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</si>
  <si>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</si>
  <si>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</si>
  <si>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</si>
  <si>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</si>
  <si>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</si>
  <si>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</si>
  <si>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</si>
  <si>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</si>
  <si>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</si>
  <si>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</si>
  <si>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</si>
  <si>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</si>
  <si>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</si>
  <si>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</si>
  <si>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</si>
  <si>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</si>
  <si>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</si>
  <si>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</si>
  <si>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</si>
  <si>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</si>
  <si>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</si>
  <si>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</si>
  <si>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</si>
  <si>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</si>
  <si>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</si>
  <si>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</si>
  <si>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</si>
  <si>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</si>
  <si>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</si>
  <si>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</si>
  <si>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</si>
  <si>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</si>
  <si>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</si>
  <si>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</si>
  <si>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</si>
  <si>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</si>
  <si>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</si>
  <si>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</si>
  <si>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</si>
  <si>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</si>
  <si>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</si>
  <si>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</si>
  <si>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</si>
  <si>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</si>
  <si>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</si>
  <si>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</si>
  <si>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</si>
  <si>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</si>
  <si>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</si>
  <si>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</si>
  <si>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</si>
  <si>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</si>
  <si>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</si>
  <si>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</si>
  <si>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</si>
  <si>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</si>
  <si>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</si>
  <si>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</si>
  <si>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</si>
  <si>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</si>
  <si>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</si>
  <si>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</si>
  <si>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</si>
  <si>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</si>
  <si>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</si>
  <si>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</si>
  <si>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</si>
  <si>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</si>
  <si>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</si>
  <si>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</si>
  <si>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</si>
  <si>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</si>
  <si>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</si>
  <si>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</si>
  <si>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</si>
  <si>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</si>
  <si>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</si>
  <si>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</si>
  <si>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</si>
  <si>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</si>
  <si>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</si>
  <si>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</si>
  <si>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</si>
  <si>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</si>
  <si>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</si>
  <si>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</si>
  <si>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</si>
  <si>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</si>
  <si>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</si>
  <si>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</si>
  <si>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</si>
  <si>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</si>
  <si>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</si>
  <si>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</si>
  <si>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</si>
  <si>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</si>
  <si>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</si>
  <si>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</si>
  <si>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</si>
  <si>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</si>
  <si>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</si>
  <si>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</si>
  <si>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</si>
  <si>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</si>
  <si>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</si>
  <si>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</si>
  <si>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</si>
  <si>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</si>
  <si>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</si>
  <si>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</si>
  <si>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</si>
  <si>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</si>
  <si>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</si>
  <si>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</si>
  <si>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</si>
  <si>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</si>
  <si>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</si>
  <si>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</si>
  <si>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</si>
  <si>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</si>
  <si>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</si>
  <si>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</si>
  <si>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</si>
  <si>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</si>
  <si>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</si>
  <si>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</si>
  <si>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</si>
  <si>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</si>
  <si>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</si>
  <si>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</si>
  <si>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</si>
  <si>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</si>
  <si>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</si>
  <si>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</si>
  <si>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</si>
  <si>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</si>
  <si>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</si>
  <si>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</si>
  <si>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</si>
  <si>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</si>
  <si>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</si>
  <si>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</si>
  <si>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</si>
  <si>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</si>
  <si>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</si>
  <si>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</si>
  <si>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</si>
  <si>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</si>
  <si>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</si>
  <si>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</si>
  <si>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</si>
  <si>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</si>
  <si>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</si>
  <si>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</si>
  <si>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</si>
  <si>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</si>
  <si>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</si>
  <si>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</si>
  <si>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</si>
  <si>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</si>
  <si>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</si>
  <si>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</si>
  <si>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</si>
  <si>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</si>
  <si>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</si>
  <si>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</si>
  <si>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</si>
  <si>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</si>
  <si>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</si>
  <si>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</si>
  <si>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</si>
  <si>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</si>
  <si>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</si>
  <si>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</si>
  <si>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</si>
  <si>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</si>
  <si>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</si>
  <si>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</si>
  <si>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</si>
  <si>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</si>
  <si>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</si>
  <si>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</si>
  <si>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</si>
  <si>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</si>
  <si>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</si>
  <si>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</si>
  <si>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</si>
  <si>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</si>
  <si>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</si>
  <si>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</si>
  <si>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</si>
  <si>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</si>
  <si>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</si>
  <si>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</si>
  <si>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</si>
  <si>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</si>
  <si>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</si>
  <si>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</si>
  <si>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</si>
  <si>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</si>
  <si>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</si>
  <si>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</si>
  <si>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</si>
  <si>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</si>
  <si>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</si>
  <si>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</si>
  <si>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</si>
  <si>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</si>
  <si>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</si>
  <si>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</si>
  <si>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</si>
  <si>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</si>
  <si>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</si>
  <si>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</si>
  <si>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</si>
  <si>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</si>
  <si>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</si>
  <si>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</si>
  <si>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</si>
  <si>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</si>
  <si>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</si>
  <si>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</si>
  <si>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</si>
  <si>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</si>
  <si>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</si>
  <si>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</si>
  <si>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</si>
  <si>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</si>
  <si>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</si>
  <si>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</si>
  <si>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</si>
  <si>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</si>
  <si>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</si>
  <si>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</si>
  <si>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</si>
  <si>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</si>
  <si>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</si>
  <si>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</si>
  <si>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</si>
  <si>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</si>
  <si>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</si>
  <si>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</si>
  <si>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</si>
  <si>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</si>
  <si>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</si>
  <si>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</si>
  <si>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</si>
  <si>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</si>
  <si>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</si>
  <si>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</si>
  <si>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</si>
  <si>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</si>
  <si>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</si>
  <si>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</si>
  <si>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</si>
  <si>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</si>
  <si>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</si>
  <si>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</si>
  <si>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</si>
  <si>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</si>
  <si>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</si>
  <si>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</si>
  <si>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</si>
  <si>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</si>
  <si>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</si>
  <si>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</si>
  <si>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</si>
  <si>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</si>
  <si>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</si>
  <si>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</si>
  <si>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</si>
  <si>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</si>
  <si>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</si>
  <si>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</si>
  <si>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</si>
  <si>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</si>
  <si>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</si>
  <si>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</si>
  <si>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</si>
  <si>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</si>
  <si>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</si>
  <si>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</si>
  <si>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</si>
  <si>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</si>
  <si>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</si>
  <si>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</si>
  <si>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</si>
  <si>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</si>
  <si>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</si>
  <si>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</si>
  <si>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</si>
  <si>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</si>
  <si>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</si>
  <si>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</si>
  <si>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</si>
  <si>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</si>
  <si>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</si>
  <si>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</si>
  <si>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</si>
  <si>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</si>
  <si>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</si>
  <si>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</si>
  <si>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</si>
  <si>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</si>
  <si>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</si>
  <si>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</si>
  <si>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</si>
  <si>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</si>
  <si>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</si>
  <si>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</si>
  <si>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</si>
  <si>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</si>
  <si>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</si>
  <si>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</si>
  <si>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</si>
  <si>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</si>
  <si>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</si>
  <si>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</si>
  <si>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</si>
  <si>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</si>
  <si>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</si>
  <si>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</si>
  <si>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</si>
  <si>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</si>
  <si>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</si>
  <si>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</si>
  <si>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</si>
  <si>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</si>
  <si>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</si>
  <si>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</si>
  <si>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</si>
  <si>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</si>
  <si>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</si>
  <si>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</si>
  <si>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</si>
  <si>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</si>
  <si>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</si>
  <si>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</si>
  <si>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</si>
  <si>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</si>
  <si>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</si>
  <si>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</si>
  <si>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</si>
  <si>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</si>
  <si>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</si>
  <si>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</si>
  <si>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</si>
  <si>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</si>
  <si>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</si>
  <si>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</si>
  <si>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</si>
  <si>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</si>
  <si>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</si>
  <si>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</si>
  <si>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</si>
  <si>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</si>
  <si>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</si>
  <si>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</si>
  <si>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</si>
  <si>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</si>
  <si>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</si>
  <si>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</si>
  <si>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</si>
  <si>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</si>
  <si>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</si>
  <si>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</si>
  <si>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</si>
  <si>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</si>
  <si>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</si>
  <si>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</si>
  <si>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</si>
  <si>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</si>
  <si>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</si>
  <si>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</si>
  <si>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</si>
  <si>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</si>
  <si>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</si>
  <si>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</si>
  <si>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</si>
  <si>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</si>
  <si>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</si>
  <si>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</si>
  <si>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</si>
  <si>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</si>
  <si>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</si>
  <si>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</si>
  <si>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</si>
  <si>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</si>
  <si>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</si>
  <si>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</si>
  <si>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</si>
  <si>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</si>
  <si>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</si>
  <si>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</si>
  <si>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</si>
  <si>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</si>
  <si>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</si>
  <si>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</si>
  <si>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</si>
  <si>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</si>
  <si>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</si>
  <si>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</si>
  <si>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</si>
  <si>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</si>
  <si>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</si>
  <si>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</si>
  <si>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</si>
  <si>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</si>
  <si>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</si>
  <si>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</si>
  <si>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</si>
  <si>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</si>
  <si>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</si>
  <si>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</si>
  <si>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</si>
  <si>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</si>
  <si>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</si>
  <si>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</si>
  <si>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</si>
  <si>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</si>
  <si>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</si>
  <si>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</si>
  <si>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</si>
  <si>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</si>
  <si>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</si>
  <si>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</si>
  <si>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</si>
  <si>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</si>
  <si>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</si>
  <si>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</si>
  <si>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</si>
  <si>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</si>
  <si>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</si>
  <si>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</si>
  <si>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</si>
  <si>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</si>
  <si>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</si>
  <si>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</si>
  <si>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</si>
  <si>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</si>
  <si>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</si>
  <si>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</si>
  <si>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</si>
  <si>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</si>
  <si>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</si>
  <si>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</si>
  <si>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</si>
  <si>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</si>
  <si>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</si>
  <si>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</si>
  <si>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</si>
  <si>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</si>
  <si>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</si>
  <si>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</si>
  <si>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</si>
  <si>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</si>
  <si>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</si>
  <si>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</si>
  <si>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</si>
  <si>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</si>
  <si>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</si>
  <si>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</si>
  <si>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</si>
  <si>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</si>
  <si>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</si>
  <si>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</si>
  <si>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</si>
  <si>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</si>
  <si>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</si>
  <si>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</si>
  <si>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</si>
  <si>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</si>
  <si>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</si>
  <si>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</si>
  <si>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</si>
  <si>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</si>
  <si>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</si>
  <si>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</si>
  <si>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</si>
  <si>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</si>
  <si>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</si>
  <si>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</si>
  <si>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</si>
  <si>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</si>
  <si>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</si>
  <si>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</si>
  <si>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</si>
  <si>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</si>
  <si>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</si>
  <si>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</si>
  <si>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</si>
  <si>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</si>
  <si>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</si>
  <si>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</si>
  <si>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</si>
  <si>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</si>
  <si>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</si>
  <si>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</si>
  <si>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</si>
  <si>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</si>
  <si>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</si>
  <si>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</si>
  <si>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</si>
  <si>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</si>
  <si>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</si>
  <si>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</si>
  <si>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</si>
  <si>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</si>
  <si>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</si>
  <si>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</si>
  <si>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</si>
  <si>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</si>
  <si>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</si>
  <si>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</si>
  <si>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</si>
  <si>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</si>
  <si>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</si>
  <si>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</si>
  <si>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</si>
  <si>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</si>
  <si>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</si>
  <si>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</si>
  <si>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</si>
  <si>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</si>
  <si>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</si>
  <si>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</si>
  <si>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</si>
  <si>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</si>
  <si>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</si>
  <si>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</si>
  <si>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</si>
  <si>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</si>
  <si>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</si>
  <si>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</si>
  <si>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</si>
  <si>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</si>
  <si>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</si>
  <si>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</si>
  <si>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</si>
  <si>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</si>
  <si>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</si>
  <si>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</si>
  <si>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</si>
  <si>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</si>
  <si>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</si>
  <si>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</si>
  <si>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</si>
  <si>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</si>
  <si>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</si>
  <si>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</si>
  <si>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</si>
  <si>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</si>
  <si>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</si>
  <si>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</si>
  <si>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</si>
  <si>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</si>
  <si>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</si>
  <si>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</si>
  <si>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</si>
  <si>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</si>
  <si>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</si>
  <si>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</si>
  <si>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</si>
  <si>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</si>
  <si>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</si>
  <si>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</si>
  <si>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</si>
  <si>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</si>
  <si>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</si>
  <si>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</si>
  <si>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</si>
  <si>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</si>
  <si>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</si>
  <si>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</si>
  <si>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</si>
  <si>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</si>
  <si>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</si>
  <si>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</si>
  <si>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</si>
  <si>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</si>
  <si>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</si>
  <si>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</si>
  <si>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</si>
  <si>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</si>
  <si>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</si>
  <si>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</si>
  <si>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</si>
  <si>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</si>
  <si>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</si>
  <si>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</si>
  <si>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</si>
  <si>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</si>
  <si>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</si>
  <si>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</si>
  <si>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</si>
  <si>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</si>
  <si>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</si>
  <si>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</si>
  <si>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</si>
  <si>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</si>
  <si>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</si>
  <si>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</si>
  <si>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</si>
  <si>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</si>
  <si>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</si>
  <si>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</si>
  <si>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</si>
  <si>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</si>
  <si>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</si>
  <si>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</si>
  <si>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</si>
  <si>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</si>
  <si>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</si>
  <si>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</si>
  <si>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</si>
  <si>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</si>
  <si>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</si>
  <si>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</si>
  <si>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</si>
  <si>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</si>
  <si>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</si>
  <si>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</si>
  <si>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</si>
  <si>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</si>
  <si>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</si>
  <si>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</si>
  <si>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</si>
  <si>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</si>
  <si>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</si>
  <si>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</si>
  <si>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</si>
  <si>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</si>
  <si>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</si>
  <si>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</si>
  <si>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</si>
  <si>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</si>
  <si>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</si>
  <si>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</si>
  <si>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</si>
  <si>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</si>
  <si>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</si>
  <si>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</si>
  <si>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</si>
  <si>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</si>
  <si>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</si>
  <si>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</si>
  <si>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</si>
  <si>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</si>
  <si>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</si>
  <si>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</si>
  <si>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</si>
  <si>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</si>
  <si>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</si>
  <si>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</si>
  <si>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</si>
  <si>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</si>
  <si>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</si>
  <si>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</si>
  <si>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</si>
  <si>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</si>
  <si>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</si>
  <si>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</si>
  <si>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</si>
  <si>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</si>
  <si>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</si>
  <si>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</si>
  <si>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</si>
  <si>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</si>
  <si>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</si>
  <si>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</si>
  <si>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</si>
  <si>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</si>
  <si>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</si>
  <si>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</si>
  <si>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</si>
  <si>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</si>
  <si>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</si>
  <si>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</si>
  <si>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</si>
  <si>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</si>
  <si>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</si>
  <si>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</si>
  <si>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</si>
  <si>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</si>
  <si>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</si>
  <si>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</si>
  <si>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</si>
  <si>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</si>
  <si>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</si>
  <si>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</si>
  <si>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</si>
  <si>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</si>
  <si>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</si>
  <si>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</si>
  <si>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</si>
  <si>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</si>
  <si>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</si>
  <si>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</si>
  <si>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</si>
  <si>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</si>
  <si>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</si>
  <si>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</si>
  <si>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</si>
  <si>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</si>
  <si>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</si>
  <si>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</si>
  <si>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</si>
  <si>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</si>
  <si>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</si>
  <si>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</si>
  <si>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</si>
  <si>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</si>
  <si>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</si>
  <si>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</si>
  <si>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</si>
  <si>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</si>
  <si>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</si>
  <si>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</si>
  <si>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</si>
  <si>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</si>
  <si>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</si>
  <si>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</si>
  <si>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</si>
  <si>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</si>
  <si>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</si>
  <si>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</si>
  <si>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</si>
  <si>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</si>
  <si>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</si>
  <si>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</si>
  <si>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</si>
  <si>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</si>
  <si>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</si>
  <si>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</si>
  <si>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</si>
  <si>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</si>
  <si>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</si>
  <si>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</si>
  <si>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</si>
  <si>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</si>
  <si>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</si>
  <si>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</si>
  <si>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</si>
  <si>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</si>
  <si>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</si>
  <si>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</si>
  <si>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</si>
  <si>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</si>
  <si>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</si>
  <si>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</si>
  <si>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</si>
  <si>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</si>
  <si>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</si>
  <si>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</si>
  <si>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</si>
  <si>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</si>
  <si>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</si>
  <si>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</si>
  <si>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</si>
  <si>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</si>
  <si>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</si>
  <si>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</si>
  <si>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</si>
  <si>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</si>
  <si>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</si>
  <si>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</si>
  <si>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</si>
  <si>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</si>
  <si>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</si>
  <si>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</si>
  <si>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</si>
  <si>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</si>
  <si>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</si>
  <si>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</si>
  <si>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</si>
  <si>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</si>
  <si>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</si>
  <si>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</si>
  <si>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</si>
  <si>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</si>
  <si>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</si>
  <si>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</si>
  <si>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</si>
  <si>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</si>
  <si>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</si>
  <si>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</si>
  <si>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</si>
  <si>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</si>
  <si>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</si>
  <si>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</si>
  <si>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</si>
  <si>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</si>
  <si>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</si>
  <si>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</si>
  <si>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</si>
  <si>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</si>
  <si>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</si>
  <si>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</si>
  <si>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</si>
  <si>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</si>
  <si>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</si>
  <si>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</si>
  <si>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</si>
  <si>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</si>
  <si>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</si>
  <si>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</si>
  <si>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</si>
  <si>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</si>
  <si>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</si>
  <si>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</si>
  <si>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</si>
  <si>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</si>
  <si>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</si>
  <si>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</si>
  <si>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</si>
  <si>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</si>
  <si>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</si>
  <si>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</si>
  <si>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</si>
  <si>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</si>
  <si>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</si>
  <si>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</si>
  <si>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</si>
  <si>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</si>
  <si>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</si>
  <si>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</si>
  <si>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</si>
  <si>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</si>
  <si>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</si>
  <si>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</si>
  <si>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</si>
  <si>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</si>
  <si>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</si>
  <si>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</si>
  <si>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</si>
  <si>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</si>
  <si>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</si>
  <si>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</si>
  <si>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</si>
  <si>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</si>
  <si>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</si>
  <si>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</si>
  <si>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</si>
  <si>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</si>
  <si>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</si>
  <si>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</si>
  <si>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</si>
  <si>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</si>
  <si>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</si>
  <si>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</si>
  <si>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</si>
  <si>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</si>
  <si>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</si>
  <si>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</si>
  <si>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</si>
  <si>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</si>
  <si>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</si>
  <si>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</si>
  <si>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</si>
  <si>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</si>
  <si>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</si>
  <si>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</si>
  <si>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</si>
  <si>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</si>
  <si>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</si>
  <si>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</si>
  <si>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</si>
  <si>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</si>
  <si>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</si>
  <si>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</si>
  <si>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</si>
  <si>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</si>
  <si>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</si>
  <si>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</si>
  <si>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</si>
  <si>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</si>
  <si>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</si>
  <si>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</si>
  <si>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</si>
  <si>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</si>
  <si>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</si>
  <si>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</si>
  <si>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</si>
  <si>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</si>
  <si>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</si>
  <si>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</si>
  <si>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</si>
  <si>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</si>
  <si>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</si>
  <si>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</si>
  <si>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</si>
  <si>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</si>
  <si>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</si>
  <si>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</si>
  <si>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</si>
  <si>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</si>
  <si>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</si>
  <si>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</si>
  <si>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</si>
  <si>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</si>
  <si>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</si>
  <si>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</si>
  <si>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</si>
  <si>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</si>
  <si>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</si>
  <si>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</si>
  <si>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</si>
  <si>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</si>
  <si>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</si>
  <si>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</si>
  <si>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</si>
  <si>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</si>
  <si>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</si>
  <si>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</si>
  <si>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</si>
  <si>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</si>
  <si>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</si>
  <si>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</si>
  <si>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</si>
  <si>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</si>
  <si>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</si>
  <si>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</si>
  <si>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</si>
  <si>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</si>
  <si>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</si>
  <si>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</si>
  <si>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</si>
  <si>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</si>
  <si>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</si>
  <si>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</si>
  <si>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</si>
  <si>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</si>
  <si>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</si>
  <si>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</si>
  <si>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</si>
  <si>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</si>
  <si>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</si>
  <si>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</si>
  <si>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</si>
  <si>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</si>
  <si>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</si>
  <si>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</si>
  <si>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</si>
  <si>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</si>
  <si>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</si>
  <si>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</si>
  <si>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</si>
  <si>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</si>
  <si>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</si>
  <si>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</si>
  <si>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</si>
  <si>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</si>
  <si>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</si>
  <si>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</si>
  <si>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</si>
  <si>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</si>
  <si>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</si>
  <si>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</si>
  <si>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</si>
  <si>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</si>
  <si>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</si>
  <si>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</si>
  <si>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</si>
  <si>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</si>
  <si>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</si>
  <si>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</si>
  <si>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</si>
  <si>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</si>
  <si>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</si>
  <si>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</si>
  <si>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</si>
  <si>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</si>
  <si>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</si>
  <si>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</si>
  <si>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</si>
  <si>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</si>
  <si>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</si>
  <si>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</si>
  <si>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</si>
  <si>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</si>
  <si>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</si>
  <si>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</si>
  <si>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</si>
  <si>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</si>
  <si>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</si>
  <si>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</si>
  <si>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</si>
  <si>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</si>
  <si>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</si>
  <si>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</si>
  <si>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</si>
  <si>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</si>
  <si>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</si>
  <si>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</si>
  <si>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</si>
  <si>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</si>
  <si>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</si>
  <si>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</si>
  <si>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</si>
  <si>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</si>
  <si>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</si>
  <si>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</si>
  <si>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</si>
  <si>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</si>
  <si>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</si>
  <si>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</si>
  <si>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</si>
  <si>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</si>
  <si>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</si>
  <si>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</si>
  <si>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</si>
  <si>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</si>
  <si>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</si>
  <si>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</si>
  <si>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</si>
  <si>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</si>
  <si>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</si>
  <si>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</si>
  <si>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</si>
  <si>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</si>
  <si>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</si>
  <si>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</si>
  <si>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</si>
  <si>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</si>
  <si>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</si>
  <si>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</si>
  <si>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</si>
  <si>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</si>
  <si>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</si>
  <si>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</si>
  <si>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</si>
  <si>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</si>
  <si>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</si>
  <si>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</si>
  <si>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</si>
  <si>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</si>
  <si>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</si>
  <si>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</si>
  <si>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</si>
  <si>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</si>
  <si>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</si>
  <si>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</si>
  <si>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</si>
  <si>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</si>
  <si>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</si>
  <si>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</si>
  <si>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</si>
  <si>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</si>
  <si>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</si>
  <si>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</si>
  <si>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</si>
  <si>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</si>
  <si>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</si>
  <si>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</si>
  <si>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</si>
  <si>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</si>
  <si>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</si>
  <si>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</si>
  <si>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</si>
  <si>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</si>
  <si>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</si>
  <si>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</si>
  <si>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</si>
  <si>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</si>
  <si>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</si>
  <si>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</si>
  <si>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</si>
  <si>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</si>
  <si>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</si>
  <si>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</si>
  <si>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</si>
  <si>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</si>
  <si>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</si>
  <si>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</si>
  <si>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</si>
  <si>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</si>
  <si>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</si>
  <si>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</si>
  <si>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</si>
  <si>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</si>
  <si>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</si>
  <si>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</si>
  <si>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</si>
  <si>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</si>
  <si>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</si>
  <si>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</si>
  <si>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</si>
  <si>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</si>
  <si>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</si>
  <si>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</si>
  <si>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</si>
  <si>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</si>
  <si>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</si>
  <si>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</si>
  <si>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</si>
  <si>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</si>
  <si>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</si>
  <si>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</si>
  <si>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</si>
  <si>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</si>
  <si>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</si>
  <si>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</si>
  <si>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</si>
  <si>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</si>
  <si>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</si>
  <si>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</si>
  <si>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</si>
  <si>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</si>
  <si>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</si>
  <si>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</si>
  <si>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</si>
  <si>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</si>
  <si>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</si>
  <si>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</si>
  <si>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</si>
  <si>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</si>
  <si>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</si>
  <si>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</si>
  <si>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</si>
  <si>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</si>
  <si>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</si>
  <si>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</si>
  <si>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</si>
  <si>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</si>
  <si>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</si>
  <si>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</si>
  <si>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</si>
  <si>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</si>
  <si>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</si>
  <si>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</si>
  <si>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</si>
  <si>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</si>
  <si>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</si>
  <si>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</si>
  <si>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</si>
  <si>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</si>
  <si>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</si>
  <si>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</si>
  <si>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</si>
  <si>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</si>
  <si>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</si>
  <si>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</si>
  <si>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</si>
  <si>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</si>
  <si>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</si>
  <si>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</si>
  <si>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</si>
  <si>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</si>
  <si>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</si>
  <si>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</si>
  <si>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</si>
  <si>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</si>
  <si>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</si>
  <si>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</si>
  <si>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</si>
  <si>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</si>
  <si>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</si>
  <si>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</si>
  <si>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</si>
  <si>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</si>
  <si>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</si>
  <si>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</si>
  <si>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</si>
  <si>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</si>
  <si>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</si>
  <si>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</si>
  <si>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</si>
  <si>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</si>
  <si>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</si>
  <si>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</si>
  <si>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</si>
  <si>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</si>
  <si>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</si>
  <si>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</si>
  <si>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</si>
  <si>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</si>
  <si>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</si>
  <si>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</si>
  <si>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</si>
  <si>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</si>
  <si>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</si>
  <si>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</si>
  <si>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</si>
  <si>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</si>
  <si>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</si>
  <si>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</si>
  <si>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</si>
  <si>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</si>
  <si>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</si>
  <si>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</si>
  <si>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</si>
  <si>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</si>
  <si>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</si>
  <si>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</si>
  <si>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</si>
  <si>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</si>
  <si>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</si>
  <si>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</si>
  <si>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</si>
  <si>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</si>
  <si>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</si>
  <si>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</si>
  <si>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</si>
  <si>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</si>
  <si>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</si>
  <si>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</si>
  <si>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</si>
  <si>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</si>
  <si>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</si>
  <si>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</si>
  <si>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</si>
  <si>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</si>
  <si>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</si>
  <si>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</si>
  <si>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</si>
  <si>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</si>
  <si>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</si>
  <si>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</si>
  <si>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</si>
  <si>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</si>
  <si>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</si>
  <si>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</si>
  <si>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</si>
  <si>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</si>
  <si>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</si>
  <si>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</si>
  <si>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</si>
  <si>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</si>
  <si>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</si>
  <si>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</si>
  <si>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</si>
  <si>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</si>
  <si>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</si>
  <si>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</si>
  <si>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</si>
  <si>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</si>
  <si>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</si>
  <si>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</si>
  <si>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</si>
  <si>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</si>
  <si>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</si>
  <si>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</si>
  <si>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</si>
  <si>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</si>
  <si>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</si>
  <si>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</si>
  <si>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</si>
  <si>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</si>
  <si>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</si>
  <si>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</si>
  <si>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</si>
  <si>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</si>
  <si>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</si>
  <si>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</si>
  <si>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</si>
  <si>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</si>
  <si>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</si>
  <si>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</si>
  <si>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</si>
  <si>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</si>
  <si>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</si>
  <si>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</si>
  <si>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</si>
  <si>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</si>
  <si>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</si>
  <si>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</si>
  <si>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</si>
  <si>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</si>
  <si>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</si>
  <si>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</si>
  <si>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</si>
  <si>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</si>
  <si>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</si>
  <si>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</si>
  <si>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</si>
  <si>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</si>
  <si>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</si>
  <si>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</si>
  <si>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</si>
  <si>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</si>
  <si>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</si>
  <si>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</si>
  <si>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</si>
  <si>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</si>
  <si>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</si>
  <si>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</si>
  <si>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</si>
  <si>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</si>
  <si>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</si>
  <si>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</si>
  <si>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</si>
  <si>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</si>
  <si>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</si>
  <si>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</si>
  <si>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</si>
  <si>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</si>
  <si>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</si>
  <si>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</si>
  <si>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</si>
  <si>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</si>
  <si>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</si>
  <si>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</si>
  <si>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</si>
  <si>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</si>
  <si>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</si>
  <si>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</si>
  <si>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</si>
  <si>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</si>
  <si>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</si>
  <si>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</si>
  <si>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</si>
  <si>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</si>
  <si>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</si>
  <si>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</si>
  <si>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</si>
  <si>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</si>
  <si>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</si>
  <si>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</si>
  <si>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</si>
  <si>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</si>
  <si>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</si>
  <si>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</si>
  <si>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</si>
  <si>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</si>
  <si>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</si>
  <si>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</si>
  <si>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</si>
  <si>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</si>
  <si>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</si>
  <si>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</si>
  <si>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</si>
  <si>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</si>
  <si>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</si>
  <si>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</si>
  <si>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</si>
  <si>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</si>
  <si>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</si>
  <si>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</si>
  <si>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</si>
  <si>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</si>
  <si>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</si>
  <si>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</si>
  <si>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</si>
  <si>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</si>
  <si>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</si>
  <si>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</si>
  <si>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</si>
  <si>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</si>
  <si>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</si>
  <si>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</si>
  <si>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</si>
  <si>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</si>
  <si>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</si>
  <si>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</si>
  <si>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</si>
  <si>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</si>
  <si>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</si>
  <si>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</si>
  <si>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</si>
  <si>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</si>
  <si>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</si>
  <si>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</si>
  <si>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</si>
  <si>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</si>
  <si>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</si>
  <si>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</si>
  <si>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</si>
  <si>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</si>
  <si>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</si>
  <si>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</si>
  <si>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</si>
  <si>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</si>
  <si>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</si>
  <si>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</si>
  <si>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</si>
  <si>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</si>
  <si>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</si>
  <si>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</si>
  <si>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</si>
  <si>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</si>
  <si>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</si>
  <si>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</si>
  <si>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</si>
  <si>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</si>
  <si>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</si>
  <si>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</si>
  <si>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</si>
  <si>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</si>
  <si>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</si>
  <si>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</si>
  <si>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</si>
  <si>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</si>
  <si>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</si>
  <si>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</si>
  <si>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</si>
  <si>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</si>
  <si>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</si>
  <si>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</si>
  <si>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</si>
  <si>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</si>
  <si>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</si>
  <si>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</si>
  <si>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</si>
  <si>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</si>
  <si>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</si>
  <si>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</si>
  <si>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</si>
  <si>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</si>
  <si>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</si>
  <si>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</si>
  <si>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</si>
  <si>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</si>
  <si>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</si>
  <si>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</si>
  <si>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</si>
  <si>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</si>
  <si>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</si>
  <si>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</si>
  <si>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</si>
  <si>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</si>
  <si>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</si>
  <si>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</si>
  <si>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</si>
  <si>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</si>
  <si>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</si>
  <si>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</si>
  <si>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</si>
  <si>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</si>
  <si>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</si>
  <si>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</si>
  <si>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</si>
  <si>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</si>
  <si>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</si>
  <si>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</si>
  <si>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</si>
  <si>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</si>
  <si>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</si>
  <si>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</si>
  <si>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</si>
  <si>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</si>
  <si>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</si>
  <si>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</si>
  <si>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</si>
  <si>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</si>
  <si>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</si>
  <si>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</si>
  <si>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</si>
  <si>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</si>
  <si>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</si>
  <si>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</si>
  <si>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</si>
  <si>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</si>
  <si>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</si>
  <si>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</si>
  <si>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</si>
  <si>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</si>
  <si>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</si>
  <si>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</si>
  <si>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</si>
  <si>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</si>
  <si>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</si>
  <si>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</si>
  <si>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</si>
  <si>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</si>
  <si>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</si>
  <si>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</si>
  <si>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</si>
  <si>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</si>
  <si>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</si>
  <si>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</si>
  <si>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</si>
  <si>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</si>
  <si>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</si>
  <si>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</si>
  <si>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</si>
  <si>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</si>
  <si>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</si>
  <si>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</si>
  <si>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</si>
  <si>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</si>
  <si>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</si>
  <si>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</si>
  <si>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</si>
  <si>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</si>
  <si>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</si>
  <si>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</si>
  <si>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</si>
  <si>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</si>
  <si>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</si>
  <si>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</si>
  <si>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</si>
  <si>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</si>
  <si>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</si>
  <si>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</si>
  <si>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</si>
  <si>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</si>
  <si>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</si>
  <si>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</si>
  <si>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</si>
  <si>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</si>
  <si>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</si>
  <si>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</si>
  <si>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</si>
  <si>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</si>
  <si>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</si>
  <si>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</si>
  <si>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</si>
  <si>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</si>
  <si>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</si>
  <si>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</si>
  <si>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</si>
  <si>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</si>
  <si>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</si>
  <si>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</si>
  <si>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</si>
  <si>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</si>
  <si>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</si>
  <si>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</si>
  <si>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</si>
  <si>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</si>
  <si>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</si>
  <si>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</si>
  <si>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</si>
  <si>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</si>
  <si>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</si>
  <si>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</si>
  <si>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</si>
  <si>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</si>
  <si>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</si>
  <si>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</si>
  <si>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</si>
  <si>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</si>
  <si>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</si>
  <si>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</si>
  <si>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</si>
  <si>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</si>
  <si>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</si>
  <si>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</si>
  <si>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</si>
  <si>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</si>
  <si>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</si>
  <si>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</si>
  <si>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</si>
  <si>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</si>
  <si>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</si>
  <si>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</si>
  <si>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</si>
  <si>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</si>
  <si>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</si>
  <si>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</si>
  <si>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</si>
  <si>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</si>
  <si>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</si>
  <si>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</si>
  <si>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</si>
  <si>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</si>
  <si>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</si>
  <si>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</si>
  <si>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</si>
  <si>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</si>
  <si>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</si>
  <si>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</si>
  <si>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</si>
  <si>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</si>
  <si>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</si>
  <si>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</si>
  <si>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</si>
  <si>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</si>
  <si>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</si>
  <si>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</si>
  <si>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</si>
  <si>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</si>
  <si>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</si>
  <si>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</si>
  <si>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</si>
  <si>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</si>
  <si>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</si>
  <si>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</si>
  <si>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</si>
  <si>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</si>
  <si>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</si>
  <si>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</si>
  <si>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</si>
  <si>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</si>
  <si>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</si>
  <si>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</si>
  <si>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</si>
  <si>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</si>
  <si>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</si>
  <si>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</si>
  <si>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</si>
  <si>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</si>
  <si>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</si>
  <si>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</si>
  <si>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</si>
  <si>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</si>
  <si>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</si>
  <si>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</si>
  <si>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</si>
  <si>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</si>
  <si>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</si>
  <si>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</si>
  <si>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</si>
  <si>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</si>
  <si>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</si>
  <si>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</si>
  <si>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</si>
  <si>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</si>
  <si>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</si>
  <si>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</si>
  <si>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</si>
  <si>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</si>
  <si>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</si>
  <si>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</si>
  <si>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</si>
  <si>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</si>
  <si>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</si>
  <si>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</si>
  <si>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</si>
  <si>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</si>
  <si>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</si>
  <si>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</si>
  <si>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</si>
  <si>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</si>
  <si>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</si>
  <si>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</si>
  <si>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</si>
  <si>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</si>
  <si>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</si>
  <si>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</si>
  <si>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</si>
  <si>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</si>
  <si>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</si>
  <si>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</si>
  <si>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</si>
  <si>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</si>
  <si>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</si>
  <si>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</si>
  <si>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</si>
  <si>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</si>
  <si>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</si>
  <si>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</si>
  <si>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</si>
  <si>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</si>
  <si>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</si>
  <si>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</si>
  <si>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</si>
  <si>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</si>
  <si>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</si>
  <si>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</si>
  <si>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</si>
  <si>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</si>
  <si>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</si>
  <si>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</si>
  <si>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</si>
  <si>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</si>
  <si>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</si>
  <si>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</si>
  <si>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</si>
  <si>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</si>
  <si>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</si>
  <si>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</si>
  <si>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</si>
  <si>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</si>
  <si>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</si>
  <si>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</si>
  <si>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</si>
  <si>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</si>
  <si>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</si>
  <si>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</si>
  <si>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</si>
  <si>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</si>
  <si>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</si>
  <si>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</si>
  <si>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</si>
  <si>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</si>
  <si>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</si>
  <si>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</si>
  <si>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</si>
  <si>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</si>
  <si>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</si>
  <si>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</si>
  <si>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</si>
  <si>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</si>
  <si>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</si>
  <si>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</si>
  <si>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</si>
  <si>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</si>
  <si>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</si>
  <si>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</si>
  <si>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</si>
  <si>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</si>
  <si>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</si>
  <si>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</si>
  <si>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</si>
  <si>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</si>
  <si>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</si>
  <si>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</si>
  <si>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</si>
  <si>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</si>
  <si>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</si>
  <si>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</si>
  <si>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</si>
  <si>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</si>
  <si>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</si>
  <si>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</si>
  <si>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</si>
  <si>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</si>
  <si>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</si>
  <si>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</si>
  <si>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</si>
  <si>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</si>
  <si>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</si>
  <si>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</si>
  <si>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</si>
  <si>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</si>
  <si>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</si>
  <si>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</si>
  <si>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</si>
  <si>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</si>
  <si>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</si>
  <si>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</si>
  <si>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</si>
  <si>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</si>
  <si>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</si>
  <si>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</si>
  <si>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</si>
  <si>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</si>
  <si>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</si>
  <si>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</si>
  <si>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</si>
  <si>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</si>
  <si>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</si>
  <si>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</si>
  <si>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</si>
  <si>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</si>
  <si>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</si>
  <si>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</si>
  <si>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</si>
  <si>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</si>
  <si>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</si>
  <si>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</si>
  <si>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</si>
  <si>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</si>
  <si>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</si>
  <si>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</si>
  <si>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</si>
  <si>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</si>
  <si>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</si>
  <si>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</si>
  <si>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</si>
  <si>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</si>
  <si>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</si>
  <si>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</si>
  <si>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</si>
  <si>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</si>
  <si>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</si>
  <si>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</si>
  <si>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</si>
  <si>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</si>
  <si>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</si>
  <si>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</si>
  <si>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</si>
  <si>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</si>
  <si>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</si>
  <si>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</si>
  <si>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</si>
  <si>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</si>
  <si>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</si>
  <si>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</si>
  <si>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</si>
  <si>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</si>
  <si>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</si>
  <si>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</si>
  <si>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</si>
  <si>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</si>
  <si>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</si>
  <si>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</si>
  <si>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</si>
  <si>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</si>
  <si>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</si>
  <si>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</si>
  <si>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</si>
  <si>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</si>
  <si>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</si>
  <si>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</si>
  <si>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</si>
  <si>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</si>
  <si>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</si>
  <si>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</si>
  <si>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</si>
  <si>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</si>
  <si>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</si>
  <si>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</si>
  <si>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</si>
  <si>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</si>
  <si>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</si>
  <si>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</si>
  <si>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</si>
  <si>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</si>
  <si>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</si>
  <si>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</si>
  <si>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</si>
  <si>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</si>
  <si>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</si>
  <si>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</si>
  <si>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</si>
  <si>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</si>
  <si>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</si>
  <si>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</si>
  <si>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</si>
  <si>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</si>
  <si>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</si>
  <si>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</si>
  <si>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</si>
  <si>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</si>
  <si>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</si>
  <si>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</si>
  <si>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</si>
  <si>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</si>
  <si>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</si>
  <si>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</si>
  <si>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</si>
  <si>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</si>
  <si>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</si>
  <si>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</si>
  <si>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</si>
  <si>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</si>
  <si>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</si>
  <si>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</si>
  <si>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</si>
  <si>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</si>
  <si>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</si>
  <si>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</si>
  <si>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</si>
  <si>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</si>
  <si>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</si>
  <si>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</si>
  <si>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</si>
  <si>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</si>
  <si>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</si>
  <si>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</si>
  <si>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</si>
  <si>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</si>
  <si>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</si>
  <si>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</si>
  <si>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</si>
  <si>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</si>
  <si>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</si>
  <si>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</si>
  <si>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</si>
  <si>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</si>
  <si>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</si>
  <si>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</si>
  <si>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</si>
  <si>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</si>
  <si>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</si>
  <si>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</si>
  <si>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</si>
  <si>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</si>
  <si>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</si>
  <si>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</si>
  <si>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</si>
  <si>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</si>
  <si>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</si>
  <si>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</si>
  <si>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</si>
  <si>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</si>
  <si>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</si>
  <si>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</si>
  <si>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</si>
  <si>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</si>
  <si>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</si>
  <si>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</si>
  <si>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</si>
  <si>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</si>
  <si>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</si>
  <si>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</si>
  <si>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</si>
  <si>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</si>
  <si>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</si>
  <si>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</si>
  <si>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</si>
  <si>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</si>
  <si>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</si>
  <si>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</si>
  <si>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</si>
  <si>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</si>
  <si>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</si>
  <si>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</si>
  <si>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</si>
  <si>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</si>
  <si>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</si>
  <si>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</si>
  <si>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</si>
  <si>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</si>
  <si>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</si>
  <si>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</si>
  <si>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</si>
  <si>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</si>
  <si>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</si>
  <si>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</si>
  <si>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</si>
  <si>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</si>
  <si>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</si>
  <si>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</si>
  <si>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</si>
  <si>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</si>
  <si>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</si>
  <si>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</si>
  <si>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</si>
  <si>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</si>
  <si>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</si>
  <si>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</si>
  <si>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</si>
  <si>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</si>
  <si>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</si>
  <si>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</si>
  <si>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</si>
  <si>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</si>
  <si>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</si>
  <si>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</si>
  <si>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</si>
  <si>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</si>
  <si>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</si>
  <si>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</si>
  <si>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</si>
  <si>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</si>
  <si>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</si>
  <si>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</si>
  <si>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</si>
  <si>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</si>
  <si>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</si>
  <si>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</si>
  <si>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</si>
  <si>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</si>
  <si>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</si>
  <si>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</si>
  <si>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</si>
  <si>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</si>
  <si>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</si>
  <si>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</si>
  <si>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</si>
  <si>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</si>
  <si>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</si>
  <si>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</si>
  <si>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</si>
  <si>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</si>
  <si>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</si>
  <si>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</si>
  <si>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</si>
  <si>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</si>
  <si>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</si>
  <si>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</si>
  <si>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</si>
  <si>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</si>
  <si>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</si>
  <si>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</si>
  <si>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</si>
  <si>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</si>
  <si>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</si>
  <si>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</si>
  <si>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</si>
  <si>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</si>
  <si>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</si>
  <si>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</si>
  <si>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</si>
  <si>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</si>
  <si>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</si>
  <si>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</si>
  <si>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</si>
  <si>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</si>
  <si>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</si>
  <si>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</si>
  <si>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</si>
  <si>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</si>
  <si>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</si>
  <si>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</si>
  <si>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</si>
  <si>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</si>
  <si>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</si>
  <si>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</si>
  <si>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</si>
  <si>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</si>
  <si>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</si>
  <si>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</si>
  <si>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</si>
  <si>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</si>
  <si>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</si>
  <si>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</si>
  <si>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</si>
  <si>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</si>
  <si>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</si>
  <si>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</si>
  <si>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</si>
  <si>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</si>
  <si>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</si>
  <si>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</si>
  <si>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</si>
  <si>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</si>
  <si>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</si>
  <si>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</si>
  <si>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</si>
  <si>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</si>
  <si>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</si>
  <si>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</si>
  <si>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</si>
  <si>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</si>
  <si>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</si>
  <si>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</si>
  <si>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</si>
  <si>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</si>
  <si>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</si>
  <si>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</si>
  <si>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</si>
  <si>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</si>
  <si>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</si>
  <si>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</si>
  <si>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</si>
  <si>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</si>
  <si>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</si>
  <si>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</si>
  <si>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</si>
  <si>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</si>
  <si>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</si>
  <si>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</si>
  <si>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</si>
  <si>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</si>
  <si>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</si>
  <si>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</si>
  <si>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</si>
  <si>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</si>
  <si>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</si>
  <si>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</si>
  <si>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</si>
  <si>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</si>
  <si>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</si>
  <si>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</si>
  <si>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</si>
  <si>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</si>
  <si>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</si>
  <si>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</si>
  <si>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</si>
  <si>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</si>
  <si>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</si>
  <si>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</si>
  <si>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</si>
  <si>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</si>
  <si>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</si>
  <si>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</si>
  <si>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</si>
  <si>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</si>
  <si>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</si>
  <si>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</si>
  <si>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</si>
  <si>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</si>
  <si>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</si>
  <si>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</si>
  <si>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</si>
  <si>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</si>
  <si>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</si>
  <si>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</si>
  <si>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</si>
  <si>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</si>
  <si>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</si>
  <si>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</si>
  <si>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</si>
  <si>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</si>
  <si>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</si>
  <si>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</si>
  <si>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</si>
  <si>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</si>
  <si>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</si>
  <si>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</si>
  <si>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</si>
  <si>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</si>
  <si>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</si>
  <si>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</si>
  <si>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</si>
  <si>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</si>
  <si>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</si>
  <si>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</si>
  <si>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</si>
  <si>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</si>
  <si>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</si>
  <si>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</si>
  <si>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</si>
  <si>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</si>
  <si>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</si>
  <si>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</si>
  <si>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</si>
  <si>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</si>
  <si>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</si>
  <si>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</si>
  <si>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</si>
  <si>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</si>
  <si>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</si>
  <si>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</si>
  <si>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</si>
  <si>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</si>
  <si>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</si>
  <si>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</si>
  <si>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</si>
  <si>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</si>
  <si>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</si>
  <si>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</si>
  <si>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</si>
  <si>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</si>
  <si>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</si>
  <si>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</si>
  <si>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</si>
  <si>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</si>
  <si>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</si>
  <si>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</si>
  <si>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</si>
  <si>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</si>
  <si>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</si>
  <si>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</si>
  <si>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</si>
  <si>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</si>
  <si>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</si>
  <si>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</si>
  <si>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</si>
  <si>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</si>
  <si>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</si>
  <si>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</si>
  <si>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</si>
  <si>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</si>
  <si>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</si>
  <si>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</si>
  <si>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</si>
  <si>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</si>
  <si>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</si>
  <si>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</si>
  <si>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</si>
  <si>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</si>
  <si>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</si>
  <si>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</si>
  <si>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</si>
  <si>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</si>
  <si>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</si>
  <si>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</si>
  <si>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</si>
  <si>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</si>
  <si>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</si>
  <si>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</si>
  <si>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</si>
  <si>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</si>
  <si>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</si>
  <si>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</si>
  <si>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</si>
  <si>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</si>
  <si>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</si>
  <si>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</si>
  <si>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</si>
  <si>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</si>
  <si>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</si>
  <si>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</si>
  <si>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</si>
  <si>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</si>
  <si>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</si>
  <si>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</si>
  <si>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</si>
  <si>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</si>
  <si>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</si>
  <si>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</si>
  <si>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</si>
  <si>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</si>
  <si>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</si>
  <si>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</si>
  <si>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</si>
  <si>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</si>
  <si>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</si>
  <si>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</si>
  <si>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</si>
  <si>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</si>
  <si>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</si>
  <si>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</si>
  <si>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</si>
  <si>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</si>
  <si>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</si>
  <si>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</si>
  <si>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</si>
  <si>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</si>
  <si>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</si>
  <si>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</si>
  <si>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</si>
  <si>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</si>
  <si>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</si>
  <si>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</si>
  <si>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</si>
  <si>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</si>
  <si>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</si>
  <si>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</si>
  <si>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</si>
  <si>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</si>
  <si>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</si>
  <si>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</si>
  <si>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</si>
  <si>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</si>
  <si>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</si>
  <si>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</si>
  <si>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</si>
  <si>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</si>
  <si>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</si>
  <si>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</si>
  <si>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</si>
  <si>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</si>
  <si>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</si>
  <si>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</si>
  <si>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</si>
  <si>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</si>
  <si>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</si>
  <si>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</si>
  <si>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</si>
  <si>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</si>
  <si>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</si>
  <si>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</si>
  <si>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</si>
  <si>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</si>
  <si>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</si>
  <si>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</si>
  <si>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</si>
  <si>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</si>
  <si>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</si>
  <si>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</si>
  <si>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</si>
  <si>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</si>
  <si>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</si>
  <si>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</si>
  <si>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</si>
  <si>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</si>
  <si>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</si>
  <si>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</si>
  <si>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</si>
  <si>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</si>
  <si>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</si>
  <si>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</si>
  <si>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</si>
  <si>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</si>
  <si>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</si>
  <si>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</si>
  <si>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</si>
  <si>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</si>
  <si>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</si>
  <si>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</si>
  <si>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</si>
  <si>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</si>
  <si>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</si>
  <si>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</si>
  <si>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</si>
  <si>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</si>
  <si>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</si>
  <si>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</si>
  <si>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</si>
  <si>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</si>
  <si>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</si>
  <si>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</si>
  <si>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</si>
  <si>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</si>
  <si>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</si>
  <si>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</si>
  <si>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</si>
  <si>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</si>
  <si>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</si>
  <si>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</si>
  <si>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</si>
  <si>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</si>
  <si>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</si>
  <si>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</si>
  <si>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</si>
  <si>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</si>
  <si>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</si>
  <si>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</si>
  <si>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</si>
  <si>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</si>
  <si>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</si>
  <si>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</si>
  <si>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</si>
  <si>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</si>
  <si>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</si>
  <si>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</si>
  <si>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</si>
  <si>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</si>
  <si>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</si>
  <si>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</si>
  <si>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</si>
  <si>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</si>
  <si>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</si>
  <si>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</si>
  <si>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</si>
  <si>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</si>
  <si>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</si>
  <si>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</si>
  <si>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</si>
  <si>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</si>
  <si>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</si>
  <si>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</si>
  <si>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</si>
  <si>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</si>
  <si>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</si>
  <si>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</si>
  <si>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</si>
  <si>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</si>
  <si>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</si>
  <si>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</si>
  <si>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</si>
  <si>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</si>
  <si>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</si>
  <si>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</si>
  <si>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</si>
  <si>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</si>
  <si>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</si>
  <si>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</si>
  <si>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</si>
  <si>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</si>
  <si>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</si>
  <si>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</si>
  <si>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</si>
  <si>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</si>
  <si>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</si>
  <si>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</si>
  <si>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</si>
  <si>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</si>
  <si>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</si>
  <si>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</si>
  <si>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</si>
  <si>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</si>
  <si>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</si>
  <si>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</si>
  <si>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</si>
  <si>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</si>
  <si>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</si>
  <si>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</si>
  <si>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</si>
  <si>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</si>
  <si>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</si>
  <si>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</si>
  <si>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</si>
  <si>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</si>
  <si>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</si>
  <si>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</si>
  <si>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</si>
  <si>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</si>
  <si>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</si>
  <si>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</si>
  <si>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</si>
  <si>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</si>
  <si>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</si>
  <si>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</si>
  <si>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</si>
  <si>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</si>
  <si>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</si>
  <si>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</si>
  <si>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</si>
  <si>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</si>
  <si>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</si>
  <si>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</si>
  <si>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</si>
  <si>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</si>
  <si>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</si>
  <si>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</si>
  <si>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</si>
  <si>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</si>
  <si>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</si>
  <si>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</si>
  <si>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</si>
  <si>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</si>
  <si>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</si>
  <si>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</si>
  <si>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</si>
  <si>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</si>
  <si>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</si>
  <si>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</si>
  <si>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</si>
  <si>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</si>
  <si>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</si>
  <si>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</si>
  <si>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</si>
  <si>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</si>
  <si>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</si>
  <si>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</si>
  <si>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</si>
  <si>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</si>
  <si>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</si>
  <si>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</si>
  <si>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</si>
  <si>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</si>
  <si>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</si>
  <si>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</si>
  <si>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</si>
  <si>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</si>
  <si>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</si>
  <si>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</si>
  <si>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</si>
  <si>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</si>
  <si>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</si>
  <si>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</si>
  <si>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</si>
  <si>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</si>
  <si>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</si>
  <si>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</si>
  <si>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</si>
  <si>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</si>
  <si>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</si>
  <si>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</si>
  <si>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</si>
  <si>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</si>
  <si>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</si>
  <si>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</si>
  <si>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</si>
  <si>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</si>
  <si>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</si>
  <si>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</si>
  <si>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</si>
  <si>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</si>
  <si>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</si>
  <si>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</si>
  <si>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</si>
  <si>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</si>
  <si>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</si>
  <si>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</si>
  <si>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</si>
  <si>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</si>
  <si>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</si>
  <si>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</si>
  <si>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</si>
  <si>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</si>
  <si>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</si>
  <si>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</si>
  <si>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</si>
  <si>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</si>
  <si>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</si>
  <si>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</si>
  <si>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</si>
  <si>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</si>
  <si>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</si>
  <si>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</si>
  <si>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</si>
  <si>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</si>
  <si>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</si>
  <si>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</si>
  <si>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</si>
  <si>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</si>
  <si>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</si>
  <si>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</si>
  <si>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</si>
  <si>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</si>
  <si>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</si>
  <si>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</si>
  <si>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</si>
  <si>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</si>
  <si>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</si>
  <si>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</si>
  <si>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</si>
  <si>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</si>
  <si>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</si>
  <si>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</si>
  <si>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</si>
  <si>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</si>
  <si>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</si>
  <si>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</si>
  <si>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</si>
  <si>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</si>
  <si>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</si>
  <si>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</si>
  <si>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</si>
  <si>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</si>
  <si>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</si>
  <si>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</si>
  <si>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</si>
  <si>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</si>
  <si>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</si>
  <si>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</si>
  <si>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</si>
  <si>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</si>
  <si>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</si>
  <si>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</si>
  <si>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</si>
  <si>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</si>
  <si>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</si>
  <si>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</si>
  <si>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</si>
  <si>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</si>
  <si>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</si>
  <si>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</si>
  <si>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</si>
  <si>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</si>
  <si>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</si>
  <si>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</si>
  <si>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</si>
  <si>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</si>
  <si>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</si>
  <si>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</si>
  <si>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</si>
  <si>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</si>
  <si>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</si>
  <si>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</si>
  <si>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</si>
  <si>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</si>
  <si>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</si>
  <si>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</si>
  <si>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</si>
  <si>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</si>
  <si>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</si>
  <si>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</si>
  <si>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</si>
  <si>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</si>
  <si>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</si>
  <si>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</si>
  <si>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</si>
  <si>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</si>
  <si>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</si>
  <si>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</si>
  <si>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</si>
  <si>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</si>
  <si>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</si>
  <si>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</si>
  <si>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</si>
  <si>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</si>
  <si>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</si>
  <si>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</si>
  <si>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</si>
  <si>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</si>
  <si>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</si>
  <si>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</si>
  <si>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</si>
  <si>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</si>
  <si>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</si>
  <si>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</si>
  <si>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</si>
  <si>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</si>
  <si>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</si>
  <si>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</si>
  <si>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</si>
  <si>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</si>
  <si>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</si>
  <si>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Mali Iđoš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</si>
</sst>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121</c:v>
                </c:pt>
                <c:pt idx="1">
                  <c:v>185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132</c:v>
                </c:pt>
                <c:pt idx="1">
                  <c:v>198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1161</c:v>
                </c:pt>
                <c:pt idx="1">
                  <c:v>944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22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024"/>
        <c:axId val="201090560"/>
      </c:barChart>
      <c:catAx>
        <c:axId val="201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auto val="1"/>
        <c:lblAlgn val="ctr"/>
        <c:lblOffset val="100"/>
        <c:noMultiLvlLbl val="0"/>
      </c:catAx>
      <c:valAx>
        <c:axId val="201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2841</c:v>
                </c:pt>
                <c:pt idx="1">
                  <c:v>2713</c:v>
                </c:pt>
                <c:pt idx="2">
                  <c:v>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504"/>
        <c:axId val="202024448"/>
      </c:barChart>
      <c:catAx>
        <c:axId val="2020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448"/>
        <c:crosses val="autoZero"/>
        <c:auto val="1"/>
        <c:lblAlgn val="ctr"/>
        <c:lblOffset val="100"/>
        <c:noMultiLvlLbl val="0"/>
      </c:catAx>
      <c:valAx>
        <c:axId val="2020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19.61</c:v>
                </c:pt>
                <c:pt idx="1">
                  <c:v>58.989999999999995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31</c:v>
                </c:pt>
                <c:pt idx="1">
                  <c:v>41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5520"/>
        <c:axId val="263865088"/>
      </c:barChart>
      <c:catAx>
        <c:axId val="2031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865088"/>
        <c:crosses val="autoZero"/>
        <c:auto val="1"/>
        <c:lblAlgn val="ctr"/>
        <c:lblOffset val="100"/>
        <c:noMultiLvlLbl val="0"/>
      </c:catAx>
      <c:valAx>
        <c:axId val="2638650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92.6</c:v>
                </c:pt>
                <c:pt idx="1">
                  <c:v>120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102</c:v>
                </c:pt>
                <c:pt idx="1">
                  <c:v>108.7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19616"/>
        <c:axId val="292321536"/>
      </c:barChart>
      <c:catAx>
        <c:axId val="29231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1536"/>
        <c:crosses val="autoZero"/>
        <c:auto val="1"/>
        <c:lblAlgn val="ctr"/>
        <c:lblOffset val="100"/>
        <c:noMultiLvlLbl val="0"/>
      </c:catAx>
      <c:valAx>
        <c:axId val="2923215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196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374</c:v>
                </c:pt>
                <c:pt idx="1">
                  <c:v>363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808384"/>
        <c:axId val="293814272"/>
      </c:barChart>
      <c:catAx>
        <c:axId val="29380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4272"/>
        <c:crosses val="autoZero"/>
        <c:auto val="1"/>
        <c:lblAlgn val="ctr"/>
        <c:lblOffset val="100"/>
        <c:noMultiLvlLbl val="0"/>
      </c:catAx>
      <c:valAx>
        <c:axId val="2938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0838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969152"/>
        <c:axId val="295970688"/>
      </c:barChart>
      <c:catAx>
        <c:axId val="2959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0688"/>
        <c:crosses val="autoZero"/>
        <c:auto val="1"/>
        <c:lblAlgn val="ctr"/>
        <c:lblOffset val="100"/>
        <c:noMultiLvlLbl val="0"/>
      </c:catAx>
      <c:valAx>
        <c:axId val="29597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69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30</c:v>
                </c:pt>
                <c:pt idx="1">
                  <c:v>51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676352"/>
        <c:axId val="296715008"/>
      </c:barChart>
      <c:catAx>
        <c:axId val="2966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15008"/>
        <c:crosses val="autoZero"/>
        <c:auto val="1"/>
        <c:lblAlgn val="ctr"/>
        <c:lblOffset val="100"/>
        <c:noMultiLvlLbl val="0"/>
      </c:catAx>
      <c:valAx>
        <c:axId val="2967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76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0258048"/>
        <c:axId val="300259968"/>
      </c:barChart>
      <c:catAx>
        <c:axId val="3002580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0259968"/>
        <c:crosses val="autoZero"/>
        <c:auto val="1"/>
        <c:lblAlgn val="ctr"/>
        <c:lblOffset val="100"/>
        <c:noMultiLvlLbl val="0"/>
      </c:catAx>
      <c:valAx>
        <c:axId val="3002599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0258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2.59</c:v>
                </c:pt>
                <c:pt idx="1">
                  <c:v>2.71</c:v>
                </c:pt>
                <c:pt idx="2">
                  <c:v>2.82</c:v>
                </c:pt>
                <c:pt idx="3">
                  <c:v>2.75</c:v>
                </c:pt>
                <c:pt idx="4">
                  <c:v>2.76</c:v>
                </c:pt>
                <c:pt idx="5">
                  <c:v>2.77</c:v>
                </c:pt>
                <c:pt idx="6">
                  <c:v>2.79</c:v>
                </c:pt>
                <c:pt idx="7">
                  <c:v>3.46</c:v>
                </c:pt>
                <c:pt idx="8">
                  <c:v>3.16</c:v>
                </c:pt>
                <c:pt idx="9">
                  <c:v>3.51</c:v>
                </c:pt>
                <c:pt idx="10">
                  <c:v>3.19</c:v>
                </c:pt>
                <c:pt idx="11">
                  <c:v>3.3000000000000003</c:v>
                </c:pt>
                <c:pt idx="12">
                  <c:v>3.7199999999999998</c:v>
                </c:pt>
                <c:pt idx="13">
                  <c:v>3.65</c:v>
                </c:pt>
                <c:pt idx="14">
                  <c:v>2.9000000000000004</c:v>
                </c:pt>
                <c:pt idx="15">
                  <c:v>1.35</c:v>
                </c:pt>
                <c:pt idx="16">
                  <c:v>0.84</c:v>
                </c:pt>
                <c:pt idx="17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525056"/>
        <c:axId val="302547328"/>
      </c:barChart>
      <c:catAx>
        <c:axId val="3025250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2547328"/>
        <c:crosses val="autoZero"/>
        <c:auto val="1"/>
        <c:lblAlgn val="ctr"/>
        <c:lblOffset val="100"/>
        <c:noMultiLvlLbl val="0"/>
      </c:catAx>
      <c:valAx>
        <c:axId val="3025473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250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6.9412309116149928E-2</c:v>
                </c:pt>
                <c:pt idx="1">
                  <c:v>0.12363996043521265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2.2443313280888479</c:v>
                </c:pt>
                <c:pt idx="1">
                  <c:v>0.98911968348170121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7.8898658028690418</c:v>
                </c:pt>
                <c:pt idx="1">
                  <c:v>4.3521266073194855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29.939842665432671</c:v>
                </c:pt>
                <c:pt idx="1">
                  <c:v>23.986152324431256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48.3803794539565</c:v>
                </c:pt>
                <c:pt idx="1">
                  <c:v>60.089020771513354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3.7482646922720964</c:v>
                </c:pt>
                <c:pt idx="1">
                  <c:v>3.7586547972304651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7.7279037482646915</c:v>
                </c:pt>
                <c:pt idx="1">
                  <c:v>6.7012858555885266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398912"/>
        <c:axId val="305404928"/>
      </c:barChart>
      <c:catAx>
        <c:axId val="30539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404928"/>
        <c:crosses val="autoZero"/>
        <c:auto val="1"/>
        <c:lblAlgn val="ctr"/>
        <c:lblOffset val="100"/>
        <c:noMultiLvlLbl val="0"/>
      </c:catAx>
      <c:valAx>
        <c:axId val="305404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398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28.55159648310967</c:v>
                </c:pt>
                <c:pt idx="1">
                  <c:v>24.0108803165183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35.585377140212863</c:v>
                </c:pt>
                <c:pt idx="1">
                  <c:v>42.680514342235412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35.747339194817215</c:v>
                </c:pt>
                <c:pt idx="1">
                  <c:v>33.110781404549947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0.11568718186024989</c:v>
                </c:pt>
                <c:pt idx="1">
                  <c:v>0.19782393669634024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843072"/>
        <c:axId val="307844608"/>
      </c:barChart>
      <c:catAx>
        <c:axId val="3078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44608"/>
        <c:crosses val="autoZero"/>
        <c:auto val="1"/>
        <c:lblAlgn val="ctr"/>
        <c:lblOffset val="100"/>
        <c:noMultiLvlLbl val="0"/>
      </c:catAx>
      <c:valAx>
        <c:axId val="30784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43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19</c:v>
                </c:pt>
                <c:pt idx="4">
                  <c:v>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9049216"/>
        <c:axId val="309288960"/>
      </c:barChart>
      <c:catAx>
        <c:axId val="309049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88960"/>
        <c:crosses val="autoZero"/>
        <c:auto val="1"/>
        <c:lblAlgn val="ctr"/>
        <c:lblOffset val="100"/>
        <c:noMultiLvlLbl val="0"/>
      </c:catAx>
      <c:valAx>
        <c:axId val="309288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04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</c:v>
                </c:pt>
                <c:pt idx="1">
                  <c:v>0.76</c:v>
                </c:pt>
                <c:pt idx="3">
                  <c:v>0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9547008"/>
        <c:axId val="309555968"/>
      </c:barChart>
      <c:catAx>
        <c:axId val="30954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55968"/>
        <c:crosses val="autoZero"/>
        <c:auto val="1"/>
        <c:lblAlgn val="ctr"/>
        <c:lblOffset val="100"/>
        <c:noMultiLvlLbl val="0"/>
      </c:catAx>
      <c:valAx>
        <c:axId val="3095559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47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61.488143908421911</c:v>
                </c:pt>
                <c:pt idx="2">
                  <c:v>23.98406374501992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38.511856091578089</c:v>
                </c:pt>
                <c:pt idx="2">
                  <c:v>76.015936254980076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704192"/>
        <c:axId val="309705728"/>
      </c:barChart>
      <c:catAx>
        <c:axId val="30970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705728"/>
        <c:crosses val="autoZero"/>
        <c:auto val="1"/>
        <c:lblAlgn val="ctr"/>
        <c:lblOffset val="100"/>
        <c:noMultiLvlLbl val="0"/>
      </c:catAx>
      <c:valAx>
        <c:axId val="309705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704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8.9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088064"/>
        <c:axId val="310314880"/>
      </c:barChart>
      <c:catAx>
        <c:axId val="3100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14880"/>
        <c:crosses val="autoZero"/>
        <c:auto val="1"/>
        <c:lblAlgn val="ctr"/>
        <c:lblOffset val="100"/>
        <c:noMultiLvlLbl val="0"/>
      </c:catAx>
      <c:valAx>
        <c:axId val="3103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08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54</c:v>
                </c:pt>
                <c:pt idx="1">
                  <c:v>61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55</c:v>
                </c:pt>
                <c:pt idx="1">
                  <c:v>47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331648"/>
        <c:axId val="310339456"/>
      </c:barChart>
      <c:catAx>
        <c:axId val="3103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339456"/>
        <c:crosses val="autoZero"/>
        <c:auto val="1"/>
        <c:lblAlgn val="ctr"/>
        <c:lblOffset val="100"/>
        <c:noMultiLvlLbl val="0"/>
      </c:catAx>
      <c:valAx>
        <c:axId val="31033945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0331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705</c:v>
                </c:pt>
                <c:pt idx="1">
                  <c:v>770</c:v>
                </c:pt>
                <c:pt idx="2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625</c:v>
                </c:pt>
                <c:pt idx="1">
                  <c:v>608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416"/>
        <c:axId val="193150976"/>
      </c:barChart>
      <c:catAx>
        <c:axId val="1931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0976"/>
        <c:crosses val="autoZero"/>
        <c:auto val="1"/>
        <c:lblAlgn val="ctr"/>
        <c:lblOffset val="100"/>
        <c:noMultiLvlLbl val="0"/>
      </c:catAx>
      <c:valAx>
        <c:axId val="1931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41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95</c:v>
                </c:pt>
                <c:pt idx="1">
                  <c:v>109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107</c:v>
                </c:pt>
                <c:pt idx="1">
                  <c:v>111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483968"/>
        <c:axId val="310507392"/>
      </c:barChart>
      <c:catAx>
        <c:axId val="3104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07392"/>
        <c:crosses val="autoZero"/>
        <c:auto val="1"/>
        <c:lblAlgn val="ctr"/>
        <c:lblOffset val="100"/>
        <c:noMultiLvlLbl val="0"/>
      </c:catAx>
      <c:valAx>
        <c:axId val="31050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0483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31.379396358194061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28.585682215016213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16.787228735345472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13.444749314043403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5.8119231728610625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3.9910202045397858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0550912"/>
        <c:axId val="310555008"/>
      </c:barChart>
      <c:catAx>
        <c:axId val="310550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55008"/>
        <c:crosses val="autoZero"/>
        <c:auto val="1"/>
        <c:lblAlgn val="ctr"/>
        <c:lblOffset val="100"/>
        <c:noMultiLvlLbl val="0"/>
      </c:catAx>
      <c:valAx>
        <c:axId val="310555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50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48.5</c:v>
                </c:pt>
                <c:pt idx="1">
                  <c:v>38.39</c:v>
                </c:pt>
                <c:pt idx="2">
                  <c:v>9.5500000000000007</c:v>
                </c:pt>
                <c:pt idx="3">
                  <c:v>2.27</c:v>
                </c:pt>
                <c:pt idx="4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52.43</c:v>
                </c:pt>
                <c:pt idx="1">
                  <c:v>34.26</c:v>
                </c:pt>
                <c:pt idx="2">
                  <c:v>9.24</c:v>
                </c:pt>
                <c:pt idx="3">
                  <c:v>2.72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2226944"/>
        <c:axId val="312228480"/>
      </c:barChart>
      <c:catAx>
        <c:axId val="31222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228480"/>
        <c:crosses val="autoZero"/>
        <c:auto val="1"/>
        <c:lblAlgn val="ctr"/>
        <c:lblOffset val="100"/>
        <c:noMultiLvlLbl val="0"/>
      </c:catAx>
      <c:valAx>
        <c:axId val="312228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226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50420</c:v>
                </c:pt>
                <c:pt idx="1">
                  <c:v>55934</c:v>
                </c:pt>
                <c:pt idx="2">
                  <c:v>64130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785152"/>
        <c:axId val="313590528"/>
      </c:barChart>
      <c:catAx>
        <c:axId val="31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590528"/>
        <c:crosses val="autoZero"/>
        <c:auto val="1"/>
        <c:lblAlgn val="ctr"/>
        <c:lblOffset val="100"/>
        <c:noMultiLvlLbl val="0"/>
      </c:catAx>
      <c:valAx>
        <c:axId val="31359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78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1137</c:v>
                </c:pt>
                <c:pt idx="1">
                  <c:v>1209</c:v>
                </c:pt>
                <c:pt idx="2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1647</c:v>
                </c:pt>
                <c:pt idx="1">
                  <c:v>1650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617792"/>
        <c:axId val="313718272"/>
      </c:barChart>
      <c:catAx>
        <c:axId val="3136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718272"/>
        <c:crosses val="autoZero"/>
        <c:auto val="1"/>
        <c:lblAlgn val="ctr"/>
        <c:lblOffset val="100"/>
        <c:noMultiLvlLbl val="0"/>
      </c:catAx>
      <c:valAx>
        <c:axId val="3137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61779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9.5</c:v>
                </c:pt>
                <c:pt idx="1">
                  <c:v>16.600000000000001</c:v>
                </c:pt>
                <c:pt idx="2">
                  <c:v>1.8</c:v>
                </c:pt>
                <c:pt idx="3">
                  <c:v>72.099999999999994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4715136"/>
        <c:axId val="314719616"/>
      </c:barChart>
      <c:catAx>
        <c:axId val="31471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719616"/>
        <c:crosses val="autoZero"/>
        <c:auto val="1"/>
        <c:lblAlgn val="ctr"/>
        <c:lblOffset val="100"/>
        <c:noMultiLvlLbl val="0"/>
      </c:catAx>
      <c:valAx>
        <c:axId val="314719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7151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730752"/>
        <c:axId val="314733696"/>
      </c:barChart>
      <c:catAx>
        <c:axId val="3147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33696"/>
        <c:crosses val="autoZero"/>
        <c:auto val="1"/>
        <c:lblAlgn val="ctr"/>
        <c:lblOffset val="100"/>
        <c:noMultiLvlLbl val="0"/>
      </c:catAx>
      <c:valAx>
        <c:axId val="3147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307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13.9</c:v>
                </c:pt>
                <c:pt idx="1">
                  <c:v>0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752000"/>
        <c:axId val="314757888"/>
      </c:barChart>
      <c:catAx>
        <c:axId val="3147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57888"/>
        <c:crosses val="autoZero"/>
        <c:auto val="1"/>
        <c:lblAlgn val="ctr"/>
        <c:lblOffset val="100"/>
        <c:noMultiLvlLbl val="0"/>
      </c:catAx>
      <c:valAx>
        <c:axId val="31475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520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36.1</c:v>
                </c:pt>
                <c:pt idx="1">
                  <c:v>45.6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687296"/>
        <c:axId val="315691392"/>
      </c:barChart>
      <c:catAx>
        <c:axId val="3156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691392"/>
        <c:crosses val="autoZero"/>
        <c:auto val="1"/>
        <c:lblAlgn val="ctr"/>
        <c:lblOffset val="100"/>
        <c:noMultiLvlLbl val="0"/>
      </c:catAx>
      <c:valAx>
        <c:axId val="31569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68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21.9</c:v>
                </c:pt>
                <c:pt idx="1">
                  <c:v>53.9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18.52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5777408"/>
        <c:axId val="315779328"/>
      </c:barChart>
      <c:catAx>
        <c:axId val="3157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779328"/>
        <c:crosses val="autoZero"/>
        <c:auto val="1"/>
        <c:lblAlgn val="ctr"/>
        <c:lblOffset val="100"/>
        <c:noMultiLvlLbl val="0"/>
      </c:catAx>
      <c:valAx>
        <c:axId val="31577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77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077568"/>
        <c:axId val="316079104"/>
      </c:barChart>
      <c:catAx>
        <c:axId val="3160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079104"/>
        <c:crosses val="autoZero"/>
        <c:auto val="1"/>
        <c:lblAlgn val="ctr"/>
        <c:lblOffset val="100"/>
        <c:noMultiLvlLbl val="0"/>
      </c:catAx>
      <c:valAx>
        <c:axId val="3160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07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30.6</c:v>
                </c:pt>
                <c:pt idx="1">
                  <c:v>28.7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69.400000000000006</c:v>
                </c:pt>
                <c:pt idx="1">
                  <c:v>71.3</c:v>
                </c:pt>
                <c:pt idx="2">
                  <c:v>78.7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8581376"/>
        <c:axId val="318833024"/>
      </c:barChart>
      <c:catAx>
        <c:axId val="31858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833024"/>
        <c:crosses val="autoZero"/>
        <c:auto val="1"/>
        <c:lblAlgn val="ctr"/>
        <c:lblOffset val="100"/>
        <c:noMultiLvlLbl val="0"/>
      </c:catAx>
      <c:valAx>
        <c:axId val="318833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8581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423</c:v>
                </c:pt>
                <c:pt idx="1">
                  <c:v>531</c:v>
                </c:pt>
                <c:pt idx="2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34</c:v>
                </c:pt>
                <c:pt idx="1">
                  <c:v>134</c:v>
                </c:pt>
                <c:pt idx="2">
                  <c:v>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874368"/>
        <c:axId val="318875904"/>
      </c:barChart>
      <c:catAx>
        <c:axId val="31887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75904"/>
        <c:crosses val="autoZero"/>
        <c:auto val="1"/>
        <c:lblAlgn val="ctr"/>
        <c:lblOffset val="100"/>
        <c:noMultiLvlLbl val="0"/>
      </c:catAx>
      <c:valAx>
        <c:axId val="318875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887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1293</c:v>
                </c:pt>
                <c:pt idx="1">
                  <c:v>1686</c:v>
                </c:pt>
                <c:pt idx="2">
                  <c:v>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200</c:v>
                </c:pt>
                <c:pt idx="1">
                  <c:v>473</c:v>
                </c:pt>
                <c:pt idx="2">
                  <c:v>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694336"/>
        <c:axId val="319705088"/>
      </c:barChart>
      <c:catAx>
        <c:axId val="31969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705088"/>
        <c:crosses val="autoZero"/>
        <c:auto val="1"/>
        <c:lblAlgn val="ctr"/>
        <c:lblOffset val="100"/>
        <c:noMultiLvlLbl val="0"/>
      </c:catAx>
      <c:valAx>
        <c:axId val="319705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969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3.2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5.9</c:v>
                </c:pt>
                <c:pt idx="1">
                  <c:v>3.5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0653952"/>
        <c:axId val="291324288"/>
      </c:barChart>
      <c:catAx>
        <c:axId val="32065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24288"/>
        <c:crosses val="autoZero"/>
        <c:auto val="1"/>
        <c:lblAlgn val="ctr"/>
        <c:lblOffset val="100"/>
        <c:noMultiLvlLbl val="0"/>
      </c:catAx>
      <c:valAx>
        <c:axId val="291324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065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21.5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30.4</c:v>
                </c:pt>
                <c:pt idx="1">
                  <c:v>30.8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1375360"/>
        <c:axId val="291393536"/>
      </c:barChart>
      <c:catAx>
        <c:axId val="2913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393536"/>
        <c:crosses val="autoZero"/>
        <c:auto val="1"/>
        <c:lblAlgn val="ctr"/>
        <c:lblOffset val="100"/>
        <c:noMultiLvlLbl val="0"/>
      </c:catAx>
      <c:valAx>
        <c:axId val="291393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375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39.435000000000002</c:v>
                </c:pt>
                <c:pt idx="1">
                  <c:v>89.814999999999998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452800"/>
        <c:axId val="291454336"/>
      </c:barChart>
      <c:catAx>
        <c:axId val="29145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54336"/>
        <c:crosses val="autoZero"/>
        <c:auto val="1"/>
        <c:lblAlgn val="ctr"/>
        <c:lblOffset val="100"/>
        <c:noMultiLvlLbl val="0"/>
      </c:catAx>
      <c:valAx>
        <c:axId val="291454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5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861632"/>
        <c:axId val="291863168"/>
      </c:barChart>
      <c:catAx>
        <c:axId val="2918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863168"/>
        <c:crosses val="autoZero"/>
        <c:auto val="1"/>
        <c:lblAlgn val="ctr"/>
        <c:lblOffset val="100"/>
        <c:noMultiLvlLbl val="0"/>
      </c:catAx>
      <c:valAx>
        <c:axId val="2918631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8616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118</c:v>
                </c:pt>
                <c:pt idx="1">
                  <c:v>126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108</c:v>
                </c:pt>
                <c:pt idx="1">
                  <c:v>117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196736"/>
        <c:axId val="292198272"/>
      </c:barChart>
      <c:catAx>
        <c:axId val="2921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198272"/>
        <c:crosses val="autoZero"/>
        <c:auto val="1"/>
        <c:lblAlgn val="ctr"/>
        <c:lblOffset val="100"/>
        <c:noMultiLvlLbl val="0"/>
      </c:catAx>
      <c:valAx>
        <c:axId val="29219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196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22.4</c:v>
                </c:pt>
                <c:pt idx="1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57.4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20.2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121</c:v>
                </c:pt>
                <c:pt idx="1">
                  <c:v>185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132</c:v>
                </c:pt>
                <c:pt idx="1">
                  <c:v>198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184"/>
        <c:axId val="59550720"/>
      </c:barChart>
      <c:catAx>
        <c:axId val="595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auto val="1"/>
        <c:lblAlgn val="ctr"/>
        <c:lblOffset val="100"/>
        <c:noMultiLvlLbl val="0"/>
      </c:catAx>
      <c:valAx>
        <c:axId val="595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30</c:v>
                </c:pt>
                <c:pt idx="1">
                  <c:v>51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408"/>
        <c:axId val="94488832"/>
      </c:barChart>
      <c:catAx>
        <c:axId val="597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88832"/>
        <c:crosses val="autoZero"/>
        <c:auto val="1"/>
        <c:lblAlgn val="ctr"/>
        <c:lblOffset val="100"/>
        <c:noMultiLvlLbl val="0"/>
      </c:catAx>
      <c:valAx>
        <c:axId val="944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705</c:v>
                </c:pt>
                <c:pt idx="1">
                  <c:v>770</c:v>
                </c:pt>
                <c:pt idx="2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625</c:v>
                </c:pt>
                <c:pt idx="1">
                  <c:v>608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424"/>
        <c:axId val="146814464"/>
      </c:barChart>
      <c:catAx>
        <c:axId val="1468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464"/>
        <c:crosses val="autoZero"/>
        <c:auto val="1"/>
        <c:lblAlgn val="ctr"/>
        <c:lblOffset val="100"/>
        <c:noMultiLvlLbl val="0"/>
      </c:catAx>
      <c:valAx>
        <c:axId val="1468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21.9</c:v>
                </c:pt>
                <c:pt idx="1">
                  <c:v>53.9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22.4</c:v>
                </c:pt>
                <c:pt idx="1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57.4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20.2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880"/>
        <c:axId val="147533184"/>
      </c:barChart>
      <c:catAx>
        <c:axId val="14753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3184"/>
        <c:crosses val="autoZero"/>
        <c:auto val="1"/>
        <c:lblAlgn val="ctr"/>
        <c:lblOffset val="100"/>
        <c:noMultiLvlLbl val="0"/>
      </c:catAx>
      <c:valAx>
        <c:axId val="14753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30.6</c:v>
                </c:pt>
                <c:pt idx="1">
                  <c:v>28.7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69.400000000000006</c:v>
                </c:pt>
                <c:pt idx="1">
                  <c:v>71.3</c:v>
                </c:pt>
                <c:pt idx="2">
                  <c:v>78.7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3488"/>
        <c:axId val="150305024"/>
      </c:barChart>
      <c:catAx>
        <c:axId val="1503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024"/>
        <c:crosses val="autoZero"/>
        <c:auto val="1"/>
        <c:lblAlgn val="ctr"/>
        <c:lblOffset val="100"/>
        <c:noMultiLvlLbl val="0"/>
      </c:catAx>
      <c:valAx>
        <c:axId val="1503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1410</c:v>
                </c:pt>
                <c:pt idx="1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080"/>
        <c:axId val="198497024"/>
      </c:barChart>
      <c:catAx>
        <c:axId val="19849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024"/>
        <c:crosses val="autoZero"/>
        <c:auto val="1"/>
        <c:lblAlgn val="ctr"/>
        <c:lblOffset val="100"/>
        <c:noMultiLvlLbl val="0"/>
      </c:catAx>
      <c:valAx>
        <c:axId val="1984970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1161</c:v>
                </c:pt>
                <c:pt idx="1">
                  <c:v>944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928"/>
        <c:axId val="151343872"/>
      </c:barChart>
      <c:catAx>
        <c:axId val="1513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auto val="1"/>
        <c:lblAlgn val="ctr"/>
        <c:lblOffset val="100"/>
        <c:noMultiLvlLbl val="0"/>
      </c:catAx>
      <c:valAx>
        <c:axId val="1513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22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39.435000000000002</c:v>
                </c:pt>
                <c:pt idx="1">
                  <c:v>89.814999999999998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2841</c:v>
                </c:pt>
                <c:pt idx="1">
                  <c:v>2713</c:v>
                </c:pt>
                <c:pt idx="2">
                  <c:v>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928"/>
        <c:axId val="153882624"/>
      </c:barChart>
      <c:catAx>
        <c:axId val="153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82624"/>
        <c:crosses val="autoZero"/>
        <c:auto val="1"/>
        <c:lblAlgn val="ctr"/>
        <c:lblOffset val="100"/>
        <c:noMultiLvlLbl val="0"/>
      </c:catAx>
      <c:valAx>
        <c:axId val="1538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30.9</c:v>
                </c:pt>
                <c:pt idx="1">
                  <c:v>8.9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560"/>
        <c:axId val="153960832"/>
      </c:barChart>
      <c:catAx>
        <c:axId val="1539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832"/>
        <c:crosses val="autoZero"/>
        <c:auto val="1"/>
        <c:lblAlgn val="ctr"/>
        <c:lblOffset val="100"/>
        <c:noMultiLvlLbl val="0"/>
      </c:catAx>
      <c:valAx>
        <c:axId val="15396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19.61</c:v>
                </c:pt>
                <c:pt idx="1">
                  <c:v>58.989999999999995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31</c:v>
                </c:pt>
                <c:pt idx="1">
                  <c:v>41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92.6</c:v>
                </c:pt>
                <c:pt idx="1">
                  <c:v>120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102</c:v>
                </c:pt>
                <c:pt idx="1">
                  <c:v>108.7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374</c:v>
                </c:pt>
                <c:pt idx="1">
                  <c:v>363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0480"/>
        <c:axId val="156688768"/>
      </c:barChart>
      <c:catAx>
        <c:axId val="1565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768"/>
        <c:crosses val="autoZero"/>
        <c:auto val="1"/>
        <c:lblAlgn val="ctr"/>
        <c:lblOffset val="100"/>
        <c:noMultiLvlLbl val="0"/>
      </c:catAx>
      <c:valAx>
        <c:axId val="15668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2.59</c:v>
                </c:pt>
                <c:pt idx="1">
                  <c:v>2.71</c:v>
                </c:pt>
                <c:pt idx="2">
                  <c:v>2.82</c:v>
                </c:pt>
                <c:pt idx="3">
                  <c:v>2.75</c:v>
                </c:pt>
                <c:pt idx="4">
                  <c:v>2.76</c:v>
                </c:pt>
                <c:pt idx="5">
                  <c:v>2.77</c:v>
                </c:pt>
                <c:pt idx="6">
                  <c:v>2.79</c:v>
                </c:pt>
                <c:pt idx="7">
                  <c:v>3.46</c:v>
                </c:pt>
                <c:pt idx="8">
                  <c:v>3.16</c:v>
                </c:pt>
                <c:pt idx="9">
                  <c:v>3.51</c:v>
                </c:pt>
                <c:pt idx="10">
                  <c:v>3.19</c:v>
                </c:pt>
                <c:pt idx="11">
                  <c:v>3.3000000000000003</c:v>
                </c:pt>
                <c:pt idx="12">
                  <c:v>3.7199999999999998</c:v>
                </c:pt>
                <c:pt idx="13">
                  <c:v>3.65</c:v>
                </c:pt>
                <c:pt idx="14">
                  <c:v>2.9000000000000004</c:v>
                </c:pt>
                <c:pt idx="15">
                  <c:v>1.35</c:v>
                </c:pt>
                <c:pt idx="16">
                  <c:v>0.84</c:v>
                </c:pt>
                <c:pt idx="17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0304"/>
        <c:axId val="158237056"/>
      </c:barChart>
      <c:catAx>
        <c:axId val="158210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056"/>
        <c:crosses val="autoZero"/>
        <c:auto val="1"/>
        <c:lblAlgn val="ctr"/>
        <c:lblOffset val="100"/>
        <c:noMultiLvlLbl val="0"/>
      </c:catAx>
      <c:valAx>
        <c:axId val="158237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6.9412309116149928E-2</c:v>
                </c:pt>
                <c:pt idx="1">
                  <c:v>0.12363996043521265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2.2443313280888479</c:v>
                </c:pt>
                <c:pt idx="1">
                  <c:v>0.98911968348170121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7.8898658028690418</c:v>
                </c:pt>
                <c:pt idx="1">
                  <c:v>4.3521266073194855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29.939842665432671</c:v>
                </c:pt>
                <c:pt idx="1">
                  <c:v>23.986152324431256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48.3803794539565</c:v>
                </c:pt>
                <c:pt idx="1">
                  <c:v>60.089020771513354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3.7482646922720964</c:v>
                </c:pt>
                <c:pt idx="1">
                  <c:v>3.7586547972304651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7.7279037482646915</c:v>
                </c:pt>
                <c:pt idx="1">
                  <c:v>6.7012858555885266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28.55159648310967</c:v>
                </c:pt>
                <c:pt idx="1">
                  <c:v>24.0108803165183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35.585377140212863</c:v>
                </c:pt>
                <c:pt idx="1">
                  <c:v>42.680514342235412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35.747339194817215</c:v>
                </c:pt>
                <c:pt idx="1">
                  <c:v>33.110781404549947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0.11568718186024989</c:v>
                </c:pt>
                <c:pt idx="1">
                  <c:v>0.19782393669634024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6672"/>
        <c:axId val="159710208"/>
      </c:barChart>
      <c:catAx>
        <c:axId val="1596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19</c:v>
                </c:pt>
                <c:pt idx="4">
                  <c:v>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008"/>
        <c:axId val="160028544"/>
      </c:barChart>
      <c:catAx>
        <c:axId val="16002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544"/>
        <c:crosses val="autoZero"/>
        <c:auto val="1"/>
        <c:lblAlgn val="ctr"/>
        <c:lblOffset val="100"/>
        <c:noMultiLvlLbl val="0"/>
      </c:catAx>
      <c:valAx>
        <c:axId val="16002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</c:v>
                </c:pt>
                <c:pt idx="1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1232"/>
        <c:axId val="160610944"/>
      </c:barChart>
      <c:catAx>
        <c:axId val="1605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61.488143908421911</c:v>
                </c:pt>
                <c:pt idx="2">
                  <c:v>23.98406374501992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38.511856091578089</c:v>
                </c:pt>
                <c:pt idx="2">
                  <c:v>76.015936254980076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2016"/>
        <c:axId val="160884224"/>
      </c:barChart>
      <c:catAx>
        <c:axId val="16082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54</c:v>
                </c:pt>
                <c:pt idx="1">
                  <c:v>61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55</c:v>
                </c:pt>
                <c:pt idx="1">
                  <c:v>47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95</c:v>
                </c:pt>
                <c:pt idx="1">
                  <c:v>109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107</c:v>
                </c:pt>
                <c:pt idx="1">
                  <c:v>111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80064"/>
        <c:axId val="161660928"/>
      </c:barChart>
      <c:catAx>
        <c:axId val="1614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0928"/>
        <c:crosses val="autoZero"/>
        <c:auto val="1"/>
        <c:lblAlgn val="ctr"/>
        <c:lblOffset val="100"/>
        <c:noMultiLvlLbl val="0"/>
      </c:catAx>
      <c:valAx>
        <c:axId val="1616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31.379396358194061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28.585682215016213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16.787228735345472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13.444749314043403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5.8119231728610625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3.9910202045397858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2432"/>
        <c:axId val="161930240"/>
      </c:barChart>
      <c:catAx>
        <c:axId val="16192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30240"/>
        <c:crosses val="autoZero"/>
        <c:auto val="1"/>
        <c:lblAlgn val="ctr"/>
        <c:lblOffset val="100"/>
        <c:noMultiLvlLbl val="0"/>
      </c:catAx>
      <c:valAx>
        <c:axId val="161930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48.5</c:v>
                </c:pt>
                <c:pt idx="1">
                  <c:v>38.39</c:v>
                </c:pt>
                <c:pt idx="2">
                  <c:v>9.5500000000000007</c:v>
                </c:pt>
                <c:pt idx="3">
                  <c:v>2.27</c:v>
                </c:pt>
                <c:pt idx="4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52.43</c:v>
                </c:pt>
                <c:pt idx="1">
                  <c:v>34.26</c:v>
                </c:pt>
                <c:pt idx="2">
                  <c:v>9.24</c:v>
                </c:pt>
                <c:pt idx="3">
                  <c:v>2.72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50420</c:v>
                </c:pt>
                <c:pt idx="1">
                  <c:v>55934</c:v>
                </c:pt>
                <c:pt idx="2">
                  <c:v>64130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1137</c:v>
                </c:pt>
                <c:pt idx="1">
                  <c:v>1209</c:v>
                </c:pt>
                <c:pt idx="2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1647</c:v>
                </c:pt>
                <c:pt idx="1">
                  <c:v>1650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592"/>
        <c:axId val="164385152"/>
      </c:barChart>
      <c:catAx>
        <c:axId val="1643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152"/>
        <c:crosses val="autoZero"/>
        <c:auto val="1"/>
        <c:lblAlgn val="ctr"/>
        <c:lblOffset val="100"/>
        <c:noMultiLvlLbl val="0"/>
      </c:catAx>
      <c:valAx>
        <c:axId val="1643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9.5</c:v>
                </c:pt>
                <c:pt idx="1">
                  <c:v>16.600000000000001</c:v>
                </c:pt>
                <c:pt idx="2">
                  <c:v>1.8</c:v>
                </c:pt>
                <c:pt idx="3">
                  <c:v>72.099999999999994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552"/>
        <c:axId val="167584896"/>
      </c:barChart>
      <c:catAx>
        <c:axId val="167575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1410</c:v>
                </c:pt>
                <c:pt idx="1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13.9</c:v>
                </c:pt>
                <c:pt idx="1">
                  <c:v>0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36.1</c:v>
                </c:pt>
                <c:pt idx="1">
                  <c:v>45.6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18.52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423</c:v>
                </c:pt>
                <c:pt idx="1">
                  <c:v>531</c:v>
                </c:pt>
                <c:pt idx="2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34</c:v>
                </c:pt>
                <c:pt idx="1">
                  <c:v>134</c:v>
                </c:pt>
                <c:pt idx="2">
                  <c:v>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1293</c:v>
                </c:pt>
                <c:pt idx="1">
                  <c:v>1686</c:v>
                </c:pt>
                <c:pt idx="2">
                  <c:v>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200</c:v>
                </c:pt>
                <c:pt idx="1">
                  <c:v>473</c:v>
                </c:pt>
                <c:pt idx="2">
                  <c:v>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3.2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5.9</c:v>
                </c:pt>
                <c:pt idx="1">
                  <c:v>3.5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21.5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30.4</c:v>
                </c:pt>
                <c:pt idx="1">
                  <c:v>30.8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118</c:v>
                </c:pt>
                <c:pt idx="1">
                  <c:v>126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108</c:v>
                </c:pt>
                <c:pt idx="1">
                  <c:v>117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432"/>
        <c:axId val="190149376"/>
      </c:barChart>
      <c:catAx>
        <c:axId val="1901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376"/>
        <c:crosses val="autoZero"/>
        <c:auto val="1"/>
        <c:lblAlgn val="ctr"/>
        <c:lblOffset val="100"/>
        <c:noMultiLvlLbl val="0"/>
      </c:catAx>
      <c:valAx>
        <c:axId val="19014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5144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4856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10157</v>
      </c>
      <c r="C4" s="35">
        <v>4897</v>
      </c>
      <c r="D4" s="63">
        <v>5260</v>
      </c>
      <c r="E4" s="211"/>
    </row>
    <row r="5" spans="1:5" ht="30" x14ac:dyDescent="0.25">
      <c r="A5" s="201" t="s">
        <v>716</v>
      </c>
      <c r="B5" s="72">
        <v>11325</v>
      </c>
      <c r="C5" s="61">
        <v>5144</v>
      </c>
      <c r="D5" s="111">
        <v>6181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1216</v>
      </c>
      <c r="C4" s="71">
        <v>1963</v>
      </c>
    </row>
    <row r="5" spans="1:6" x14ac:dyDescent="0.25">
      <c r="A5" s="286" t="s">
        <v>719</v>
      </c>
      <c r="B5" s="214">
        <v>411</v>
      </c>
      <c r="C5" s="214">
        <v>653</v>
      </c>
    </row>
    <row r="6" spans="1:6" x14ac:dyDescent="0.25">
      <c r="A6" s="286" t="s">
        <v>720</v>
      </c>
      <c r="B6" s="214">
        <v>945</v>
      </c>
      <c r="C6" s="214">
        <v>928</v>
      </c>
    </row>
    <row r="7" spans="1:6" x14ac:dyDescent="0.25">
      <c r="A7" s="286" t="s">
        <v>721</v>
      </c>
      <c r="B7" s="214">
        <v>1580</v>
      </c>
      <c r="C7" s="214">
        <v>1108</v>
      </c>
    </row>
    <row r="8" spans="1:6" x14ac:dyDescent="0.25">
      <c r="A8" s="286" t="s">
        <v>722</v>
      </c>
      <c r="B8" s="214">
        <v>26</v>
      </c>
      <c r="C8" s="214">
        <v>50</v>
      </c>
    </row>
    <row r="9" spans="1:6" x14ac:dyDescent="0.25">
      <c r="A9" s="286" t="s">
        <v>723</v>
      </c>
      <c r="B9" s="214">
        <v>425</v>
      </c>
      <c r="C9" s="214">
        <v>425</v>
      </c>
    </row>
    <row r="10" spans="1:6" ht="30" x14ac:dyDescent="0.25">
      <c r="A10" s="293" t="s">
        <v>724</v>
      </c>
      <c r="B10" s="214">
        <v>1239</v>
      </c>
      <c r="C10" s="214">
        <v>262</v>
      </c>
    </row>
    <row r="11" spans="1:6" x14ac:dyDescent="0.25">
      <c r="A11" s="286" t="s">
        <v>887</v>
      </c>
      <c r="B11" s="214">
        <v>311</v>
      </c>
      <c r="C11" s="214">
        <v>489</v>
      </c>
    </row>
    <row r="12" spans="1:6" x14ac:dyDescent="0.25">
      <c r="A12" s="294" t="s">
        <v>16</v>
      </c>
      <c r="B12" s="1">
        <f>SUM(B4:B11)</f>
        <v>6153</v>
      </c>
      <c r="C12" s="1">
        <f>SUM(C4:C11)</f>
        <v>5878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1244</v>
      </c>
      <c r="C19" s="71">
        <v>1728</v>
      </c>
    </row>
    <row r="20" spans="1:3" x14ac:dyDescent="0.25">
      <c r="A20" s="286" t="s">
        <v>719</v>
      </c>
      <c r="B20" s="214">
        <v>303</v>
      </c>
      <c r="C20" s="214">
        <v>435</v>
      </c>
    </row>
    <row r="21" spans="1:3" x14ac:dyDescent="0.25">
      <c r="A21" s="286" t="s">
        <v>720</v>
      </c>
      <c r="B21" s="214">
        <v>813</v>
      </c>
      <c r="C21" s="214">
        <v>804</v>
      </c>
    </row>
    <row r="22" spans="1:3" x14ac:dyDescent="0.25">
      <c r="A22" s="286" t="s">
        <v>721</v>
      </c>
      <c r="B22" s="214">
        <v>1370</v>
      </c>
      <c r="C22" s="214">
        <v>1027</v>
      </c>
    </row>
    <row r="23" spans="1:3" x14ac:dyDescent="0.25">
      <c r="A23" s="286" t="s">
        <v>722</v>
      </c>
      <c r="B23" s="214">
        <v>7</v>
      </c>
      <c r="C23" s="214">
        <v>17</v>
      </c>
    </row>
    <row r="24" spans="1:3" x14ac:dyDescent="0.25">
      <c r="A24" s="286" t="s">
        <v>723</v>
      </c>
      <c r="B24" s="214">
        <v>276</v>
      </c>
      <c r="C24" s="214">
        <v>261</v>
      </c>
    </row>
    <row r="25" spans="1:3" ht="30" x14ac:dyDescent="0.25">
      <c r="A25" s="293" t="s">
        <v>724</v>
      </c>
      <c r="B25" s="214">
        <v>940</v>
      </c>
      <c r="C25" s="214">
        <v>232</v>
      </c>
    </row>
    <row r="26" spans="1:3" x14ac:dyDescent="0.25">
      <c r="A26" s="286" t="s">
        <v>887</v>
      </c>
      <c r="B26" s="214">
        <v>182</v>
      </c>
      <c r="C26" s="214">
        <v>344</v>
      </c>
    </row>
    <row r="27" spans="1:3" x14ac:dyDescent="0.25">
      <c r="A27" s="294" t="s">
        <v>16</v>
      </c>
      <c r="B27" s="1">
        <f>SUM(B19:B26)</f>
        <v>5135</v>
      </c>
      <c r="C27" s="1">
        <f>SUM(C19:C26)</f>
        <v>4848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72.09</v>
      </c>
      <c r="C4" s="1018">
        <v>69.45</v>
      </c>
      <c r="D4" s="1018">
        <v>74.94</v>
      </c>
      <c r="E4" s="1019">
        <v>61</v>
      </c>
      <c r="F4" s="1019">
        <v>132.6</v>
      </c>
      <c r="G4" s="1020">
        <v>42.3</v>
      </c>
      <c r="H4" s="1021">
        <v>40.799999999999997</v>
      </c>
      <c r="I4" s="1022">
        <v>43.8</v>
      </c>
      <c r="J4" s="1019">
        <v>36.1</v>
      </c>
    </row>
    <row r="5" spans="1:12" x14ac:dyDescent="0.25">
      <c r="A5" s="498">
        <v>2021</v>
      </c>
      <c r="B5" s="757">
        <v>71.010000000000005</v>
      </c>
      <c r="C5" s="758">
        <v>68.260000000000005</v>
      </c>
      <c r="D5" s="758">
        <v>74.06</v>
      </c>
      <c r="E5" s="1023">
        <v>61</v>
      </c>
      <c r="F5" s="1023">
        <v>134.1</v>
      </c>
      <c r="G5" s="1024">
        <v>42.4</v>
      </c>
      <c r="H5" s="1025">
        <v>40.799999999999997</v>
      </c>
      <c r="I5" s="1026">
        <v>43.9</v>
      </c>
      <c r="J5" s="1023">
        <v>45.6</v>
      </c>
    </row>
    <row r="6" spans="1:12" x14ac:dyDescent="0.25">
      <c r="A6" s="499">
        <v>2022</v>
      </c>
      <c r="B6" s="1011">
        <v>71.3</v>
      </c>
      <c r="C6" s="1012">
        <v>69</v>
      </c>
      <c r="D6" s="1012">
        <v>73.739999999999995</v>
      </c>
      <c r="E6" s="1013">
        <v>55</v>
      </c>
      <c r="F6" s="1013">
        <v>134.30000000000001</v>
      </c>
      <c r="G6" s="1014">
        <v>42.9</v>
      </c>
      <c r="H6" s="1015">
        <v>41.5</v>
      </c>
      <c r="I6" s="1016">
        <v>44.3</v>
      </c>
      <c r="J6" s="1013">
        <v>10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36.1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45.6</v>
      </c>
    </row>
    <row r="13" spans="1:12" x14ac:dyDescent="0.25">
      <c r="A13" s="633">
        <f t="shared" si="0"/>
        <v>2022</v>
      </c>
      <c r="B13" s="627">
        <f t="shared" si="1"/>
        <v>10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2045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2906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64130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1402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2101</v>
      </c>
      <c r="C5" s="70">
        <v>2784</v>
      </c>
      <c r="D5" s="55">
        <v>1647</v>
      </c>
      <c r="E5" s="110">
        <v>1137</v>
      </c>
      <c r="F5" s="55">
        <v>25.1</v>
      </c>
      <c r="G5" s="55">
        <v>30.4</v>
      </c>
      <c r="H5" s="110">
        <v>20.100000000000001</v>
      </c>
      <c r="I5" s="55"/>
      <c r="J5" s="70"/>
      <c r="K5" s="55"/>
      <c r="L5" s="55"/>
      <c r="M5" s="71">
        <v>114</v>
      </c>
      <c r="N5" s="71">
        <v>108</v>
      </c>
      <c r="O5" s="71">
        <v>118</v>
      </c>
    </row>
    <row r="6" spans="1:16" x14ac:dyDescent="0.25">
      <c r="A6" s="215">
        <v>2021</v>
      </c>
      <c r="B6" s="212">
        <v>2126</v>
      </c>
      <c r="C6" s="212">
        <v>2859</v>
      </c>
      <c r="D6" s="58">
        <v>1650</v>
      </c>
      <c r="E6" s="160">
        <v>1209</v>
      </c>
      <c r="F6" s="58">
        <v>26.1</v>
      </c>
      <c r="G6" s="58">
        <v>30.8</v>
      </c>
      <c r="H6" s="160">
        <v>21.5</v>
      </c>
      <c r="I6" s="58">
        <v>50420</v>
      </c>
      <c r="J6" s="212">
        <v>1330</v>
      </c>
      <c r="K6" s="58">
        <v>625</v>
      </c>
      <c r="L6" s="58">
        <v>705</v>
      </c>
      <c r="M6" s="214">
        <v>122</v>
      </c>
      <c r="N6" s="214">
        <v>117</v>
      </c>
      <c r="O6" s="214">
        <v>126</v>
      </c>
    </row>
    <row r="7" spans="1:16" x14ac:dyDescent="0.25">
      <c r="A7" s="229">
        <v>2022</v>
      </c>
      <c r="B7" s="167">
        <v>2045</v>
      </c>
      <c r="C7" s="167">
        <v>2906</v>
      </c>
      <c r="D7" s="94">
        <v>1664</v>
      </c>
      <c r="E7" s="169">
        <v>1242</v>
      </c>
      <c r="F7" s="94">
        <v>29.1</v>
      </c>
      <c r="G7" s="58">
        <v>34.299999999999997</v>
      </c>
      <c r="H7" s="160">
        <v>24.1</v>
      </c>
      <c r="I7" s="94">
        <v>55934</v>
      </c>
      <c r="J7" s="167">
        <v>1378</v>
      </c>
      <c r="K7" s="94">
        <v>608</v>
      </c>
      <c r="L7" s="94">
        <v>770</v>
      </c>
      <c r="M7" s="214">
        <v>139</v>
      </c>
      <c r="N7" s="214">
        <v>126</v>
      </c>
      <c r="O7" s="214">
        <v>150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64130</v>
      </c>
      <c r="J8" s="1072">
        <v>1402</v>
      </c>
      <c r="K8" s="1073">
        <v>620</v>
      </c>
      <c r="L8" s="1073">
        <v>782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50420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55934</v>
      </c>
      <c r="F14" s="514">
        <f>A5</f>
        <v>2020</v>
      </c>
      <c r="G14" s="310">
        <f>IF(ISBLANK(E5),"",E5)</f>
        <v>1137</v>
      </c>
      <c r="H14" s="310">
        <f>IF(ISBLANK(D5),"",D5)</f>
        <v>1647</v>
      </c>
      <c r="K14" s="514">
        <f>A6</f>
        <v>2021</v>
      </c>
      <c r="L14" s="310">
        <f>IF(ISBLANK(L6),"",L6)</f>
        <v>705</v>
      </c>
      <c r="M14" s="310">
        <f>IF(ISBLANK(K6),"",K6)</f>
        <v>625</v>
      </c>
    </row>
    <row r="15" spans="1:16" x14ac:dyDescent="0.25">
      <c r="A15" s="481">
        <f>A8</f>
        <v>2023</v>
      </c>
      <c r="B15" s="311">
        <f t="shared" si="0"/>
        <v>64130</v>
      </c>
      <c r="F15" s="486">
        <f t="shared" ref="F15:F16" si="1">A6</f>
        <v>2021</v>
      </c>
      <c r="G15" s="479">
        <f t="shared" ref="G15:G16" si="2">IF(ISBLANK(E6),"",E6)</f>
        <v>1209</v>
      </c>
      <c r="H15" s="479">
        <f t="shared" ref="H15:H16" si="3">IF(ISBLANK(D6),"",D6)</f>
        <v>1650</v>
      </c>
      <c r="K15" s="486">
        <f>A7</f>
        <v>2022</v>
      </c>
      <c r="L15" s="479">
        <f t="shared" ref="L15:L16" si="4">IF(ISBLANK(L7),"",L7)</f>
        <v>770</v>
      </c>
      <c r="M15" s="479">
        <f t="shared" ref="M15:M16" si="5">IF(ISBLANK(K7),"",K7)</f>
        <v>608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1242</v>
      </c>
      <c r="H16" s="311">
        <f t="shared" si="3"/>
        <v>1664</v>
      </c>
      <c r="K16" s="481">
        <f>A8</f>
        <v>2023</v>
      </c>
      <c r="L16" s="311">
        <f t="shared" si="4"/>
        <v>782</v>
      </c>
      <c r="M16" s="311">
        <f t="shared" si="5"/>
        <v>620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2126</v>
      </c>
      <c r="C21" s="373"/>
      <c r="D21" s="197"/>
      <c r="F21" s="514">
        <f>A5</f>
        <v>2020</v>
      </c>
      <c r="G21" s="310">
        <f>IF(ISBLANK(E5),"",E5)</f>
        <v>1137</v>
      </c>
      <c r="H21" s="310">
        <f>IF(ISBLANK(D5),"",D5)</f>
        <v>1647</v>
      </c>
      <c r="K21" s="514">
        <f>A6</f>
        <v>2021</v>
      </c>
      <c r="L21" s="310">
        <f>IF(ISBLANK(L6),"",L6)</f>
        <v>705</v>
      </c>
      <c r="M21" s="310">
        <f>IF(ISBLANK(K6),"",K6)</f>
        <v>625</v>
      </c>
    </row>
    <row r="22" spans="1:15" x14ac:dyDescent="0.25">
      <c r="A22" s="481">
        <f t="shared" si="6"/>
        <v>2022</v>
      </c>
      <c r="B22" s="311">
        <f t="shared" si="7"/>
        <v>2045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1209</v>
      </c>
      <c r="H22" s="479">
        <f t="shared" ref="H22:H23" si="10">IF(ISBLANK(D6),"",D6)</f>
        <v>1650</v>
      </c>
      <c r="K22" s="486">
        <f>A7</f>
        <v>2022</v>
      </c>
      <c r="L22" s="479">
        <f>IF(ISBLANK(L7),"",L7)</f>
        <v>770</v>
      </c>
      <c r="M22" s="479">
        <f>IF(ISBLANK(K7),"",K7)</f>
        <v>608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1242</v>
      </c>
      <c r="H23" s="311">
        <f t="shared" si="10"/>
        <v>1664</v>
      </c>
      <c r="K23" s="481">
        <f>A8</f>
        <v>2023</v>
      </c>
      <c r="L23" s="311">
        <f>IF(ISBLANK(L8),"",L8)</f>
        <v>782</v>
      </c>
      <c r="M23" s="311">
        <f>IF(ISBLANK(K8),"",K8)</f>
        <v>620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2126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2045</v>
      </c>
      <c r="C28" s="373"/>
      <c r="D28" s="197"/>
      <c r="F28" s="514">
        <f>A5</f>
        <v>2020</v>
      </c>
      <c r="G28" s="310">
        <f>IF(ISBLANK(H5),"",H5)</f>
        <v>20.100000000000001</v>
      </c>
      <c r="H28" s="310">
        <f>IF(ISBLANK(G5),"",G5)</f>
        <v>30.4</v>
      </c>
      <c r="K28" s="514">
        <f>A5</f>
        <v>2020</v>
      </c>
      <c r="L28" s="310">
        <f>IF(ISBLANK(O5),"",O5)</f>
        <v>118</v>
      </c>
      <c r="M28" s="310">
        <f>IF(ISBLANK(N5),"",N5)</f>
        <v>108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21.5</v>
      </c>
      <c r="H29" s="479">
        <f t="shared" ref="H29:H30" si="15">IF(ISBLANK(G6),"",G6)</f>
        <v>30.8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117</v>
      </c>
    </row>
    <row r="30" spans="1:15" x14ac:dyDescent="0.25">
      <c r="F30" s="481">
        <f t="shared" si="13"/>
        <v>2022</v>
      </c>
      <c r="G30" s="311">
        <f t="shared" si="14"/>
        <v>24.1</v>
      </c>
      <c r="H30" s="311">
        <f t="shared" si="15"/>
        <v>34.299999999999997</v>
      </c>
      <c r="K30" s="481">
        <f t="shared" si="16"/>
        <v>2022</v>
      </c>
      <c r="L30" s="311">
        <f t="shared" si="17"/>
        <v>150</v>
      </c>
      <c r="M30" s="311">
        <f t="shared" si="18"/>
        <v>126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20.100000000000001</v>
      </c>
      <c r="H35" s="310">
        <f>IF(ISBLANK(G5),"",G5)</f>
        <v>30.4</v>
      </c>
      <c r="K35" s="514">
        <f>A5</f>
        <v>2020</v>
      </c>
      <c r="L35" s="310">
        <f>IF(ISBLANK(O5),"",O5)</f>
        <v>118</v>
      </c>
      <c r="M35" s="310">
        <f>IF(ISBLANK(N5),"",N5)</f>
        <v>108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21.5</v>
      </c>
      <c r="H36" s="479">
        <f t="shared" ref="H36:H37" si="21">IF(ISBLANK(G6),"",G6)</f>
        <v>30.8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117</v>
      </c>
    </row>
    <row r="37" spans="6:15" x14ac:dyDescent="0.25">
      <c r="F37" s="481">
        <f t="shared" si="19"/>
        <v>2022</v>
      </c>
      <c r="G37" s="311">
        <f t="shared" si="20"/>
        <v>24.1</v>
      </c>
      <c r="H37" s="311">
        <f t="shared" si="21"/>
        <v>34.299999999999997</v>
      </c>
      <c r="K37" s="481">
        <f t="shared" si="22"/>
        <v>2022</v>
      </c>
      <c r="L37" s="311">
        <f t="shared" si="23"/>
        <v>150</v>
      </c>
      <c r="M37" s="311">
        <f t="shared" si="24"/>
        <v>126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22.5</v>
      </c>
      <c r="C6" s="35">
        <v>22.2</v>
      </c>
      <c r="D6" s="63">
        <v>22.7</v>
      </c>
      <c r="E6" s="35">
        <v>56.2</v>
      </c>
      <c r="F6" s="35">
        <v>51.2</v>
      </c>
      <c r="G6" s="35">
        <v>60.6</v>
      </c>
      <c r="H6" s="292">
        <v>21.4</v>
      </c>
      <c r="I6" s="35">
        <v>26.6</v>
      </c>
      <c r="J6" s="63">
        <v>16.7</v>
      </c>
      <c r="M6" s="127" t="s">
        <v>16</v>
      </c>
      <c r="N6" s="935">
        <f>IF(ISBLANK(B8),"",B8)</f>
        <v>21.9</v>
      </c>
      <c r="O6" s="935">
        <f>IF(ISBLANK(E8),"",E8)</f>
        <v>53.9</v>
      </c>
      <c r="P6" s="128">
        <f>IF(ISBLANK(H8),"",H8)</f>
        <v>24.3</v>
      </c>
    </row>
    <row r="7" spans="1:19" x14ac:dyDescent="0.25">
      <c r="A7" s="286">
        <v>2022</v>
      </c>
      <c r="B7" s="167">
        <v>21.3</v>
      </c>
      <c r="C7" s="94">
        <v>20.2</v>
      </c>
      <c r="D7" s="169">
        <v>22.2</v>
      </c>
      <c r="E7" s="94">
        <v>54</v>
      </c>
      <c r="F7" s="94">
        <v>48.8</v>
      </c>
      <c r="G7" s="94">
        <v>58.1</v>
      </c>
      <c r="H7" s="167">
        <v>24.7</v>
      </c>
      <c r="I7" s="94">
        <v>30.9</v>
      </c>
      <c r="J7" s="169">
        <v>19.7</v>
      </c>
    </row>
    <row r="8" spans="1:19" x14ac:dyDescent="0.25">
      <c r="A8" s="218">
        <v>2023</v>
      </c>
      <c r="B8" s="167">
        <v>21.9</v>
      </c>
      <c r="C8" s="94">
        <v>21.3</v>
      </c>
      <c r="D8" s="169">
        <v>22.4</v>
      </c>
      <c r="E8" s="94">
        <v>53.9</v>
      </c>
      <c r="F8" s="94">
        <v>49.4</v>
      </c>
      <c r="G8" s="94">
        <v>57.4</v>
      </c>
      <c r="H8" s="167">
        <v>24.3</v>
      </c>
      <c r="I8" s="94">
        <v>29.4</v>
      </c>
      <c r="J8" s="169">
        <v>20.2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22.4</v>
      </c>
      <c r="O12" s="936">
        <f>IF(ISBLANK(G8),"",G8)</f>
        <v>57.4</v>
      </c>
      <c r="P12" s="938">
        <f>IF(ISBLANK(J8),"",J8)</f>
        <v>20.2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21.3</v>
      </c>
      <c r="O13" s="937">
        <f>IF(ISBLANK(F8),"",F8)</f>
        <v>49.4</v>
      </c>
      <c r="P13" s="939">
        <f>IF(ISBLANK(I8),"",I8)</f>
        <v>29.4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21.9</v>
      </c>
      <c r="O20" s="935">
        <f>IF(ISBLANK(E8),"",E8)</f>
        <v>53.9</v>
      </c>
      <c r="P20" s="940">
        <f>IF(ISBLANK(H8),"",H8)</f>
        <v>24.3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22.4</v>
      </c>
      <c r="O24" s="936">
        <f>IF(ISBLANK(G8),"",G8)</f>
        <v>57.4</v>
      </c>
      <c r="P24" s="938">
        <f>IF(ISBLANK(J8),"",J8)</f>
        <v>20.2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21.3</v>
      </c>
      <c r="O25" s="937">
        <f>IF(ISBLANK(F8),"",F8)</f>
        <v>49.4</v>
      </c>
      <c r="P25" s="939">
        <f>IF(ISBLANK(I8),"",I8)</f>
        <v>29.4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1016571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101657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1230311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123031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1387958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138796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266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638429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10.9</v>
      </c>
      <c r="E20" s="600">
        <v>10.9</v>
      </c>
      <c r="F20" s="600">
        <v>9.5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15.2</v>
      </c>
      <c r="E21" s="751">
        <v>18.899999999999999</v>
      </c>
      <c r="F21" s="751">
        <v>16.600000000000001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4.3</v>
      </c>
      <c r="E22" s="752">
        <v>3.4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9.5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16.600000000000001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72.099999999999994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9.5</v>
      </c>
      <c r="C30" s="204" t="s">
        <v>493</v>
      </c>
    </row>
    <row r="31" spans="1:11" x14ac:dyDescent="0.25">
      <c r="A31" s="698" t="s">
        <v>1430</v>
      </c>
      <c r="B31" s="734">
        <f>F21</f>
        <v>16.600000000000001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72.099999999999994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</v>
      </c>
      <c r="C4" s="71">
        <v>3</v>
      </c>
      <c r="D4" s="71">
        <v>3</v>
      </c>
      <c r="G4" s="217">
        <f>A4</f>
        <v>2021</v>
      </c>
      <c r="H4" s="289">
        <f>IF(ISBLANK(C4),"",C4)</f>
        <v>3</v>
      </c>
      <c r="I4" s="289">
        <f>IF(ISBLANK(D4),"",D4)</f>
        <v>3</v>
      </c>
    </row>
    <row r="5" spans="1:9" x14ac:dyDescent="0.25">
      <c r="A5" s="286">
        <v>2022</v>
      </c>
      <c r="B5" s="214">
        <v>112</v>
      </c>
      <c r="C5" s="214">
        <v>7</v>
      </c>
      <c r="D5" s="214">
        <v>11</v>
      </c>
      <c r="G5" s="286">
        <f t="shared" ref="G5:G6" si="0">A5</f>
        <v>2022</v>
      </c>
      <c r="H5" s="290">
        <f t="shared" ref="H5:H6" si="1">IF(ISBLANK(C5),"",C5)</f>
        <v>7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108</v>
      </c>
      <c r="C6" s="168">
        <v>4</v>
      </c>
      <c r="D6" s="168">
        <v>4</v>
      </c>
      <c r="G6" s="219">
        <f t="shared" si="0"/>
        <v>2023</v>
      </c>
      <c r="H6" s="291">
        <f t="shared" si="1"/>
        <v>4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233</v>
      </c>
      <c r="C23" s="71">
        <v>15</v>
      </c>
      <c r="D23" s="71">
        <v>31</v>
      </c>
      <c r="G23" s="217">
        <f>A23</f>
        <v>2021</v>
      </c>
      <c r="H23" s="289">
        <f>IF(ISBLANK(C23),"",C23)</f>
        <v>15</v>
      </c>
      <c r="I23" s="289">
        <f>IF(ISBLANK(D23),"",D23)</f>
        <v>31</v>
      </c>
    </row>
    <row r="24" spans="1:13" x14ac:dyDescent="0.25">
      <c r="A24" s="286">
        <v>2022</v>
      </c>
      <c r="B24" s="214">
        <v>249</v>
      </c>
      <c r="C24" s="214">
        <v>18</v>
      </c>
      <c r="D24" s="214">
        <v>35</v>
      </c>
      <c r="G24" s="286">
        <f t="shared" ref="G24:G25" si="6">A24</f>
        <v>2022</v>
      </c>
      <c r="H24" s="290">
        <f t="shared" ref="H24:H25" si="7">IF(ISBLANK(C24),"",C24)</f>
        <v>18</v>
      </c>
      <c r="I24" s="290">
        <f t="shared" ref="I24:I25" si="8">IF(ISBLANK(D24),"",D24)</f>
        <v>35</v>
      </c>
    </row>
    <row r="25" spans="1:13" x14ac:dyDescent="0.25">
      <c r="A25" s="218">
        <v>2023</v>
      </c>
      <c r="B25" s="168">
        <v>266</v>
      </c>
      <c r="C25" s="168">
        <v>24</v>
      </c>
      <c r="D25" s="168">
        <v>40</v>
      </c>
      <c r="G25" s="219">
        <f t="shared" si="6"/>
        <v>2023</v>
      </c>
      <c r="H25" s="291">
        <f t="shared" si="7"/>
        <v>24</v>
      </c>
      <c r="I25" s="291">
        <f t="shared" si="8"/>
        <v>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15</v>
      </c>
      <c r="I31" s="289">
        <f>IF(ISBLANK(D23),"",D23)</f>
        <v>31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18</v>
      </c>
      <c r="I32" s="290">
        <f t="shared" si="10"/>
        <v>35</v>
      </c>
    </row>
    <row r="33" spans="7:9" x14ac:dyDescent="0.25">
      <c r="G33" s="219">
        <f t="shared" si="9"/>
        <v>2023</v>
      </c>
      <c r="H33" s="291">
        <f t="shared" ref="H33:I33" si="11">IF(ISBLANK(C25),"",C25)</f>
        <v>24</v>
      </c>
      <c r="I33" s="291">
        <f t="shared" si="11"/>
        <v>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106952</v>
      </c>
      <c r="C4" s="1077">
        <v>9647</v>
      </c>
      <c r="D4" s="110">
        <v>149216</v>
      </c>
      <c r="E4" s="70">
        <v>13459</v>
      </c>
      <c r="F4" s="1076">
        <v>42074</v>
      </c>
      <c r="G4" s="70">
        <v>3795</v>
      </c>
      <c r="H4" s="1078">
        <v>978768</v>
      </c>
      <c r="I4" s="1077">
        <v>88281</v>
      </c>
    </row>
    <row r="5" spans="1:9" x14ac:dyDescent="0.25">
      <c r="A5" s="587">
        <v>2021</v>
      </c>
      <c r="B5" s="1079">
        <v>125505</v>
      </c>
      <c r="C5" s="1080">
        <v>11439</v>
      </c>
      <c r="D5" s="160">
        <v>217621</v>
      </c>
      <c r="E5" s="212">
        <v>19834</v>
      </c>
      <c r="F5" s="1079">
        <v>39179</v>
      </c>
      <c r="G5" s="212">
        <v>3571</v>
      </c>
      <c r="H5" s="1081">
        <v>1149183</v>
      </c>
      <c r="I5" s="1080">
        <v>104738</v>
      </c>
    </row>
    <row r="6" spans="1:9" x14ac:dyDescent="0.25">
      <c r="A6" s="588">
        <v>2022</v>
      </c>
      <c r="B6" s="1082">
        <v>132029</v>
      </c>
      <c r="C6" s="1083">
        <v>13203</v>
      </c>
      <c r="D6" s="169">
        <v>230853</v>
      </c>
      <c r="E6" s="167">
        <v>23085</v>
      </c>
      <c r="F6" s="1082">
        <v>25098</v>
      </c>
      <c r="G6" s="167">
        <v>2510</v>
      </c>
      <c r="H6" s="1084">
        <v>1387958</v>
      </c>
      <c r="I6" s="1083">
        <v>138796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429936</v>
      </c>
      <c r="C4" s="1076">
        <v>758017</v>
      </c>
      <c r="D4" s="1077">
        <v>68370</v>
      </c>
      <c r="E4" s="1076">
        <v>759445</v>
      </c>
      <c r="F4" s="1077">
        <v>68499</v>
      </c>
    </row>
    <row r="5" spans="1:6" x14ac:dyDescent="0.25">
      <c r="A5" s="480">
        <v>2021</v>
      </c>
      <c r="B5" s="1081">
        <v>481732</v>
      </c>
      <c r="C5" s="1079">
        <v>1136987</v>
      </c>
      <c r="D5" s="1080">
        <v>103626</v>
      </c>
      <c r="E5" s="1079">
        <v>877264</v>
      </c>
      <c r="F5" s="1080">
        <v>79955</v>
      </c>
    </row>
    <row r="6" spans="1:6" ht="15.75" thickBot="1" x14ac:dyDescent="0.3">
      <c r="A6" s="960">
        <v>2022</v>
      </c>
      <c r="B6" s="1085">
        <v>638429</v>
      </c>
      <c r="C6" s="1086">
        <v>1016571</v>
      </c>
      <c r="D6" s="1087">
        <v>101657</v>
      </c>
      <c r="E6" s="1086">
        <v>1230311</v>
      </c>
      <c r="F6" s="1087">
        <v>123031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Mali Iđoš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181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10000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134.30000000000001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10157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11325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371</v>
      </c>
      <c r="C63" s="548">
        <f>IF(ISBLANK('DEM2'!C7),"-",'DEM2'!C7)</f>
        <v>347</v>
      </c>
      <c r="D63" s="548"/>
      <c r="E63" s="548">
        <f>IF(ISBLANK('DEM2'!D8),"-",'DEM2'!D8)</f>
        <v>392</v>
      </c>
      <c r="F63" s="548">
        <f>IF(ISBLANK('DEM2'!C8),"-",'DEM2'!C8)</f>
        <v>364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411</v>
      </c>
      <c r="C64" s="317">
        <f>IF(ISBLANK('DEM2'!F7),"-",'DEM2'!F7)</f>
        <v>461</v>
      </c>
      <c r="D64" s="789"/>
      <c r="E64" s="317">
        <f>IF(ISBLANK('DEM2'!G8),"-",'DEM2'!G8)</f>
        <v>416</v>
      </c>
      <c r="F64" s="317">
        <f>IF(ISBLANK('DEM2'!F8),"-",'DEM2'!F8)</f>
        <v>448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271</v>
      </c>
      <c r="C65" s="345">
        <f>IF(ISBLANK('DEM2'!I7),"-",'DEM2'!I7)</f>
        <v>230</v>
      </c>
      <c r="D65" s="393"/>
      <c r="E65" s="345">
        <f>IF(ISBLANK('DEM2'!J8),"-",'DEM2'!J8)</f>
        <v>227</v>
      </c>
      <c r="F65" s="345">
        <f>IF(ISBLANK('DEM2'!I8),"-",'DEM2'!I8)</f>
        <v>216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985</v>
      </c>
      <c r="C66" s="348">
        <f>IF(ISBLANK('DEM2'!L7),"-",'DEM2'!L7)</f>
        <v>975</v>
      </c>
      <c r="D66" s="394"/>
      <c r="E66" s="348">
        <f>IF(ISBLANK('DEM2'!M8),"-",'DEM2'!M8)</f>
        <v>979</v>
      </c>
      <c r="F66" s="348">
        <f>IF(ISBLANK('DEM2'!L8),"-",'DEM2'!L8)</f>
        <v>982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1004</v>
      </c>
      <c r="C67" s="345">
        <f>IF(ISBLANK('DEM2'!O7),"-",'DEM2'!O7)</f>
        <v>1042</v>
      </c>
      <c r="D67" s="393"/>
      <c r="E67" s="345">
        <f>IF(ISBLANK('DEM2'!P8),"-",'DEM2'!P8)</f>
        <v>788</v>
      </c>
      <c r="F67" s="345">
        <f>IF(ISBLANK('DEM2'!O8),"-",'DEM2'!O8)</f>
        <v>828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3566</v>
      </c>
      <c r="C68" s="317">
        <f>IF(ISBLANK('DEM2'!R7),"-",'DEM2'!R7)</f>
        <v>3655</v>
      </c>
      <c r="D68" s="395"/>
      <c r="E68" s="317">
        <f>IF(ISBLANK('DEM2'!S8),"-",'DEM2'!S8)</f>
        <v>3099</v>
      </c>
      <c r="F68" s="317">
        <f>IF(ISBLANK('DEM2'!R8),"-",'DEM2'!R8)</f>
        <v>3141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5612</v>
      </c>
      <c r="C69" s="463">
        <f>IF(ISBLANK('DEM2'!U7),"-",'DEM2'!U7)</f>
        <v>5360</v>
      </c>
      <c r="D69" s="799"/>
      <c r="E69" s="463">
        <f>IF(ISBLANK('DEM2'!V8),"-",'DEM2'!V8)</f>
        <v>5144</v>
      </c>
      <c r="F69" s="463">
        <f>IF(ISBLANK('DEM2'!U8),"-",'DEM2'!U8)</f>
        <v>4856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11.9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2045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2906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64130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1402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35.1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96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1387958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138796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230853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179253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23085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132029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13203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25098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2510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1016571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101657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1230311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123031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266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638429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1316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1081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711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6737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1255</v>
      </c>
      <c r="C300" s="808">
        <f>IF(ISBLANK(POLJ3!C4),"-",POLJ3!C4)</f>
        <v>301</v>
      </c>
      <c r="D300" s="1160">
        <f>IF(ISBLANK(POLJ3!D4),"-",POLJ3!D4)</f>
        <v>954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1223</v>
      </c>
      <c r="C301" s="789">
        <f>IF(ISBLANK(POLJ3!C5),"-",POLJ3!C5)</f>
        <v>752</v>
      </c>
      <c r="D301" s="1161">
        <f>IF(ISBLANK(POLJ3!D5),"-",POLJ3!D5)</f>
        <v>471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0</v>
      </c>
      <c r="D302" s="1162">
        <f>IF(ISBLANK(POLJ3!D6),"-",POLJ3!D6)</f>
        <v>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136</v>
      </c>
      <c r="C303" s="791">
        <f>IF(ISBLANK(POLJ3!C7),"-",POLJ3!C7)</f>
        <v>21</v>
      </c>
      <c r="D303" s="1163">
        <f>IF(ISBLANK(POLJ3!D7),"-",POLJ3!D7)</f>
        <v>115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1316</v>
      </c>
      <c r="C304" s="807">
        <f>IF(ISBLANK(POLJ3!C8),"-",POLJ3!C8)</f>
        <v>295</v>
      </c>
      <c r="D304" s="1164">
        <f>IF(ISBLANK(POLJ3!D8),"-",POLJ3!D8)</f>
        <v>1021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41.72</v>
      </c>
      <c r="C310" s="1165"/>
      <c r="D310" s="3"/>
      <c r="E310" s="5"/>
      <c r="F310" s="5"/>
      <c r="G310" s="815" t="s">
        <v>854</v>
      </c>
      <c r="H310" s="816">
        <f>IF(ISBLANK(POLJ2!H3),"-",POLJ2!H3)</f>
        <v>2299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15192.99</v>
      </c>
      <c r="C311" s="1154"/>
      <c r="D311" s="3"/>
      <c r="E311" s="5"/>
      <c r="F311" s="5"/>
      <c r="G311" s="810" t="s">
        <v>855</v>
      </c>
      <c r="H311" s="248">
        <f>IF(ISBLANK(POLJ2!H4),"-",POLJ2!H4)</f>
        <v>6647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47.06</v>
      </c>
      <c r="C312" s="1154"/>
      <c r="D312" s="3"/>
      <c r="E312" s="5"/>
      <c r="F312" s="5"/>
      <c r="G312" s="810" t="s">
        <v>856</v>
      </c>
      <c r="H312" s="248">
        <f>IF(ISBLANK(POLJ2!H5),"-",POLJ2!H5)</f>
        <v>1723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24.25</v>
      </c>
      <c r="C313" s="1154"/>
      <c r="D313" s="3"/>
      <c r="E313" s="5"/>
      <c r="F313" s="5"/>
      <c r="G313" s="812" t="s">
        <v>857</v>
      </c>
      <c r="H313" s="249">
        <f>IF(ISBLANK(POLJ2!H6),"-",POLJ2!H6)</f>
        <v>386337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2.0699999999999998</v>
      </c>
      <c r="C314" s="1154"/>
      <c r="D314" s="3"/>
      <c r="E314" s="5"/>
      <c r="F314" s="5"/>
      <c r="G314" s="814" t="s">
        <v>847</v>
      </c>
      <c r="H314" s="817">
        <f>IF(ISBLANK(POLJ2!H7),"-",POLJ2!H7)</f>
        <v>397006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63.93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15372.02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364</v>
      </c>
      <c r="I364" s="808">
        <f>IF(ISBLANK(OBRAZ2!I6),"-",OBRAZ2!I6)</f>
        <v>0</v>
      </c>
      <c r="J364" s="808">
        <f>IF(ISBLANK(OBRAZ2!J6),"-",OBRAZ2!J6)</f>
        <v>364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206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49.691358024691354</v>
      </c>
      <c r="I375" s="850">
        <f>IF(ISBLANK(OBRAZ2!C12),"-",OBRAZ2!C21)</f>
        <v>46.978021978021978</v>
      </c>
      <c r="J375" s="850">
        <f>IF(ISBLANK(OBRAZ2!D12),"-",OBRAZ2!D21)</f>
        <v>43.733333333333334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19.444444444444446</v>
      </c>
      <c r="I377" s="851">
        <f>IF(ISBLANK(OBRAZ2!C14),"-",OBRAZ2!C23)</f>
        <v>24.450549450549449</v>
      </c>
      <c r="J377" s="851">
        <f>IF(ISBLANK(OBRAZ2!D14),"-",OBRAZ2!D23)</f>
        <v>27.733333333333331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27.160493827160494</v>
      </c>
      <c r="I379" s="851">
        <f>IF(ISBLANK(OBRAZ2!C16),"-",OBRAZ2!C25)</f>
        <v>24.725274725274726</v>
      </c>
      <c r="J379" s="851">
        <f>IF(ISBLANK(OBRAZ2!D16),"-",OBRAZ2!D25)</f>
        <v>23.200000000000003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3.7037037037037033</v>
      </c>
      <c r="I380" s="852">
        <f>IF(ISBLANK(OBRAZ2!C17),"-",OBRAZ2!C26)</f>
        <v>3.8461538461538463</v>
      </c>
      <c r="J380" s="852">
        <f>IF(ISBLANK(OBRAZ2!D17),"-",OBRAZ2!D26)</f>
        <v>5.3333333333333339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439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95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93.3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64.2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90.5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98.1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2606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26.1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1303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4973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86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775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9.5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329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18.600000000000001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129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61.1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89.814999999999998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3400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4.26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14.42029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137</v>
      </c>
      <c r="D696" s="3"/>
      <c r="E696" s="5"/>
      <c r="F696" s="5"/>
      <c r="G696" s="837">
        <v>2012</v>
      </c>
      <c r="H696" s="835">
        <f>IF(ISBLANK(INDEKSI2!B5),"-",INDEKSI2!B5)</f>
        <v>27.95</v>
      </c>
      <c r="I696" s="835">
        <f>IF(ISBLANK(INDEKSI2!C5),"-",INDEKSI2!C5)</f>
        <v>95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34.97</v>
      </c>
      <c r="D697" s="3"/>
      <c r="E697" s="5"/>
      <c r="F697" s="5"/>
      <c r="G697" s="838">
        <v>2013</v>
      </c>
      <c r="H697" s="559">
        <f>IF(ISBLANK(INDEKSI2!B6),"-",INDEKSI2!B6)</f>
        <v>25.96</v>
      </c>
      <c r="I697" s="559">
        <f>IF(ISBLANK(INDEKSI2!C6),"-",INDEKSI2!C6)</f>
        <v>122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28.34</v>
      </c>
      <c r="I698" s="836">
        <f>IF(ISBLANK(INDEKSI2!C7),"-",INDEKSI2!C7)</f>
        <v>109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575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1949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2546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3803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4.4000000000000004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35.1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28.34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14.42029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34.97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28.97</v>
      </c>
      <c r="C4" s="721">
        <v>90</v>
      </c>
      <c r="D4" s="710"/>
      <c r="E4" s="711"/>
      <c r="F4" s="712"/>
    </row>
    <row r="5" spans="1:6" x14ac:dyDescent="0.25">
      <c r="A5" s="286">
        <v>2012</v>
      </c>
      <c r="B5" s="614">
        <v>27.95</v>
      </c>
      <c r="C5" s="722">
        <v>95</v>
      </c>
      <c r="D5" s="713"/>
      <c r="E5" s="641"/>
      <c r="F5" s="714"/>
    </row>
    <row r="6" spans="1:6" x14ac:dyDescent="0.25">
      <c r="A6" s="286">
        <v>2013</v>
      </c>
      <c r="B6" s="614">
        <v>25.96</v>
      </c>
      <c r="C6" s="722">
        <v>122</v>
      </c>
      <c r="D6" s="715">
        <v>14.42029</v>
      </c>
      <c r="E6" s="609">
        <v>137</v>
      </c>
      <c r="F6" s="716">
        <v>34.97</v>
      </c>
    </row>
    <row r="7" spans="1:6" x14ac:dyDescent="0.25">
      <c r="A7" s="219">
        <v>2014</v>
      </c>
      <c r="B7" s="615">
        <v>28.34</v>
      </c>
      <c r="C7" s="723">
        <v>109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1316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711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1081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41.72</v>
      </c>
      <c r="G3" s="217" t="s">
        <v>765</v>
      </c>
      <c r="H3" s="71">
        <v>2299</v>
      </c>
    </row>
    <row r="4" spans="1:9" x14ac:dyDescent="0.25">
      <c r="A4" s="286" t="s">
        <v>760</v>
      </c>
      <c r="B4" s="214">
        <v>15192.99</v>
      </c>
      <c r="G4" s="286" t="s">
        <v>766</v>
      </c>
      <c r="H4" s="214">
        <v>6647</v>
      </c>
    </row>
    <row r="5" spans="1:9" x14ac:dyDescent="0.25">
      <c r="A5" s="286" t="s">
        <v>761</v>
      </c>
      <c r="B5" s="214">
        <v>47.06</v>
      </c>
      <c r="G5" s="286" t="s">
        <v>767</v>
      </c>
      <c r="H5" s="214">
        <v>1723</v>
      </c>
    </row>
    <row r="6" spans="1:9" x14ac:dyDescent="0.25">
      <c r="A6" s="286" t="s">
        <v>762</v>
      </c>
      <c r="B6" s="214">
        <v>24.25</v>
      </c>
      <c r="G6" s="286" t="s">
        <v>768</v>
      </c>
      <c r="H6" s="214">
        <v>386337</v>
      </c>
    </row>
    <row r="7" spans="1:9" x14ac:dyDescent="0.25">
      <c r="A7" s="286" t="s">
        <v>763</v>
      </c>
      <c r="B7" s="214">
        <v>2.0699999999999998</v>
      </c>
      <c r="G7" s="1" t="s">
        <v>24</v>
      </c>
      <c r="H7" s="288">
        <v>397006</v>
      </c>
    </row>
    <row r="8" spans="1:9" x14ac:dyDescent="0.25">
      <c r="A8" s="287" t="s">
        <v>764</v>
      </c>
      <c r="B8" s="73">
        <v>63.93</v>
      </c>
    </row>
    <row r="9" spans="1:9" x14ac:dyDescent="0.25">
      <c r="A9" s="1" t="s">
        <v>24</v>
      </c>
      <c r="B9" s="288">
        <v>15372.02</v>
      </c>
      <c r="I9" s="41" t="s">
        <v>876</v>
      </c>
    </row>
    <row r="10" spans="1:9" x14ac:dyDescent="0.25">
      <c r="G10" s="29" t="s">
        <v>775</v>
      </c>
      <c r="H10" s="58">
        <v>6737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1255</v>
      </c>
      <c r="C4" s="55">
        <v>301</v>
      </c>
      <c r="D4" s="110">
        <v>954</v>
      </c>
    </row>
    <row r="5" spans="1:4" ht="30" customHeight="1" x14ac:dyDescent="0.25">
      <c r="A5" s="274" t="s">
        <v>884</v>
      </c>
      <c r="B5" s="212">
        <v>1223</v>
      </c>
      <c r="C5" s="58">
        <v>752</v>
      </c>
      <c r="D5" s="160">
        <v>471</v>
      </c>
    </row>
    <row r="6" spans="1:4" x14ac:dyDescent="0.25">
      <c r="A6" s="274" t="s">
        <v>772</v>
      </c>
      <c r="B6" s="212">
        <v>8</v>
      </c>
      <c r="C6" s="58">
        <v>0</v>
      </c>
      <c r="D6" s="160">
        <v>8</v>
      </c>
    </row>
    <row r="7" spans="1:4" ht="30" x14ac:dyDescent="0.25">
      <c r="A7" s="274" t="s">
        <v>773</v>
      </c>
      <c r="B7" s="212">
        <v>136</v>
      </c>
      <c r="C7" s="58">
        <v>21</v>
      </c>
      <c r="D7" s="160">
        <v>115</v>
      </c>
    </row>
    <row r="8" spans="1:4" x14ac:dyDescent="0.25">
      <c r="A8" s="201" t="s">
        <v>774</v>
      </c>
      <c r="B8" s="72">
        <v>1316</v>
      </c>
      <c r="C8" s="61">
        <v>295</v>
      </c>
      <c r="D8" s="111">
        <v>1021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61.488143908421911</v>
      </c>
      <c r="C15" s="278">
        <f>D5/B5*100</f>
        <v>38.511856091578089</v>
      </c>
    </row>
    <row r="16" spans="1:4" ht="30" x14ac:dyDescent="0.25">
      <c r="A16" s="279" t="s">
        <v>821</v>
      </c>
      <c r="B16" s="283">
        <f>C4/B4*100</f>
        <v>23.98406374501992</v>
      </c>
      <c r="C16" s="280">
        <f>D4/B4*100</f>
        <v>76.015936254980076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61.488143908421911</v>
      </c>
      <c r="C22" s="278">
        <f t="shared" si="0"/>
        <v>38.511856091578089</v>
      </c>
    </row>
    <row r="23" spans="1:3" ht="30" x14ac:dyDescent="0.25">
      <c r="A23" s="279" t="s">
        <v>858</v>
      </c>
      <c r="B23" s="285">
        <f t="shared" si="0"/>
        <v>23.98406374501992</v>
      </c>
      <c r="C23" s="284">
        <f t="shared" si="0"/>
        <v>76.015936254980076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22.8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206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335</v>
      </c>
      <c r="C6" s="973">
        <v>0</v>
      </c>
      <c r="D6" s="945">
        <v>335</v>
      </c>
      <c r="E6" s="973">
        <v>324</v>
      </c>
      <c r="F6" s="973">
        <v>0</v>
      </c>
      <c r="G6" s="945">
        <v>324</v>
      </c>
      <c r="H6" s="599">
        <v>364</v>
      </c>
      <c r="I6" s="616">
        <v>0</v>
      </c>
      <c r="J6" s="945">
        <v>364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161</v>
      </c>
      <c r="C12" s="600">
        <v>171</v>
      </c>
      <c r="D12" s="600">
        <v>164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63</v>
      </c>
      <c r="C14" s="751">
        <v>89</v>
      </c>
      <c r="D14" s="751">
        <v>104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88</v>
      </c>
      <c r="C16" s="1029">
        <v>90</v>
      </c>
      <c r="D16" s="751">
        <v>87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</v>
      </c>
      <c r="C17" s="752">
        <v>14</v>
      </c>
      <c r="D17" s="752">
        <v>20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49.691358024691354</v>
      </c>
      <c r="C21" s="289">
        <f>C12/SUM(C12:C17)*100</f>
        <v>46.978021978021978</v>
      </c>
      <c r="D21" s="289">
        <f>D12/SUM(D12:D17)*100</f>
        <v>43.733333333333334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19.444444444444446</v>
      </c>
      <c r="C23" s="290">
        <f>C14/SUM(C12:C17)*100</f>
        <v>24.450549450549449</v>
      </c>
      <c r="D23" s="290">
        <f>D14/SUM(D12:D17)*100</f>
        <v>27.733333333333331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27.160493827160494</v>
      </c>
      <c r="C25" s="290">
        <f>C16/SUM(C12:C17)*100</f>
        <v>24.725274725274726</v>
      </c>
      <c r="D25" s="290">
        <f>D16/SUM(D12:D17)*100</f>
        <v>23.200000000000003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3.7037037037037033</v>
      </c>
      <c r="C26" s="291">
        <f>C17/SUM(C12:C17)*100</f>
        <v>3.8461538461538463</v>
      </c>
      <c r="D26" s="291">
        <f>D17/SUM(D12:D17)*100</f>
        <v>5.3333333333333339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30.6</v>
      </c>
      <c r="C7" s="600">
        <v>28.7</v>
      </c>
      <c r="D7" s="600">
        <v>21.3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69.400000000000006</v>
      </c>
      <c r="C9" s="752">
        <v>71.3</v>
      </c>
      <c r="D9" s="752">
        <v>78.7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30.6</v>
      </c>
      <c r="C13" s="697">
        <f t="shared" ref="C13:D13" si="1">IF(ISBLANK(C7),"",C7)</f>
        <v>28.7</v>
      </c>
      <c r="D13" s="697">
        <f t="shared" si="1"/>
        <v>21.3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69.400000000000006</v>
      </c>
      <c r="C15" s="699">
        <f t="shared" si="2"/>
        <v>71.3</v>
      </c>
      <c r="D15" s="699">
        <f t="shared" si="2"/>
        <v>78.7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30.6</v>
      </c>
      <c r="C18" s="697">
        <f t="shared" ref="C18:D18" si="4">IF(ISBLANK(C7),"",C7)</f>
        <v>28.7</v>
      </c>
      <c r="D18" s="697">
        <f t="shared" si="4"/>
        <v>21.3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69.400000000000006</v>
      </c>
      <c r="C20" s="699">
        <f t="shared" si="5"/>
        <v>71.3</v>
      </c>
      <c r="D20" s="699">
        <f t="shared" si="5"/>
        <v>78.7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92.6</v>
      </c>
      <c r="C5" s="611">
        <v>102</v>
      </c>
      <c r="D5" s="1030">
        <v>97.1</v>
      </c>
      <c r="F5" s="28"/>
      <c r="G5" s="693">
        <f>A5</f>
        <v>2020</v>
      </c>
      <c r="H5" s="669">
        <f>IF(ISBLANK(B5),"",B5)</f>
        <v>92.6</v>
      </c>
      <c r="I5" s="618">
        <f t="shared" ref="H5:I7" si="0">IF(ISBLANK(C5),"",C5)</f>
        <v>102</v>
      </c>
    </row>
    <row r="6" spans="1:10" x14ac:dyDescent="0.25">
      <c r="A6" s="749">
        <v>2021</v>
      </c>
      <c r="B6" s="601">
        <v>120</v>
      </c>
      <c r="C6" s="612">
        <v>108.7</v>
      </c>
      <c r="D6" s="946">
        <v>114.3</v>
      </c>
      <c r="F6" s="44"/>
      <c r="G6" s="693">
        <f t="shared" ref="G6:G7" si="1">A6</f>
        <v>2021</v>
      </c>
      <c r="H6" s="670">
        <f t="shared" si="0"/>
        <v>120</v>
      </c>
      <c r="I6" s="619">
        <f t="shared" si="0"/>
        <v>108.7</v>
      </c>
    </row>
    <row r="7" spans="1:10" x14ac:dyDescent="0.25">
      <c r="A7" s="750">
        <v>2022</v>
      </c>
      <c r="B7" s="601">
        <v>113</v>
      </c>
      <c r="C7" s="612">
        <v>100</v>
      </c>
      <c r="D7" s="946">
        <v>105.9</v>
      </c>
      <c r="F7" s="44"/>
      <c r="G7" s="693">
        <f t="shared" si="1"/>
        <v>2022</v>
      </c>
      <c r="H7" s="671">
        <f t="shared" si="0"/>
        <v>113</v>
      </c>
      <c r="I7" s="620">
        <f t="shared" si="0"/>
        <v>100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92.6</v>
      </c>
      <c r="I13" s="618">
        <f>IF(ISBLANK(C5),"",C5)</f>
        <v>102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120</v>
      </c>
      <c r="I14" s="619">
        <f t="shared" si="3"/>
        <v>108.7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113</v>
      </c>
      <c r="I15" s="620">
        <f t="shared" si="4"/>
        <v>100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Mali Iđoš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181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10000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134.30000000000001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10157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11325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371</v>
      </c>
      <c r="C63" s="548">
        <f>IF(ISBLANK('DEM2'!C7),"-",'DEM2'!C7)</f>
        <v>347</v>
      </c>
      <c r="D63" s="548"/>
      <c r="E63" s="548">
        <f>IF(ISBLANK('DEM2'!D8),"-",'DEM2'!D8)</f>
        <v>392</v>
      </c>
      <c r="F63" s="548">
        <f>IF(ISBLANK('DEM2'!C8),"-",'DEM2'!C8)</f>
        <v>364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411</v>
      </c>
      <c r="C64" s="317">
        <f>IF(ISBLANK('DEM2'!F7),"-",'DEM2'!F7)</f>
        <v>461</v>
      </c>
      <c r="D64" s="789"/>
      <c r="E64" s="317">
        <f>IF(ISBLANK('DEM2'!G8),"-",'DEM2'!G8)</f>
        <v>416</v>
      </c>
      <c r="F64" s="317">
        <f>IF(ISBLANK('DEM2'!F8),"-",'DEM2'!F8)</f>
        <v>448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271</v>
      </c>
      <c r="C65" s="345">
        <f>IF(ISBLANK('DEM2'!I7),"-",'DEM2'!I7)</f>
        <v>230</v>
      </c>
      <c r="D65" s="393"/>
      <c r="E65" s="345">
        <f>IF(ISBLANK('DEM2'!J8),"-",'DEM2'!J8)</f>
        <v>227</v>
      </c>
      <c r="F65" s="345">
        <f>IF(ISBLANK('DEM2'!I8),"-",'DEM2'!I8)</f>
        <v>216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985</v>
      </c>
      <c r="C66" s="317">
        <f>IF(ISBLANK('DEM2'!L7),"-",'DEM2'!L7)</f>
        <v>975</v>
      </c>
      <c r="D66" s="395"/>
      <c r="E66" s="317">
        <f>IF(ISBLANK('DEM2'!M8),"-",'DEM2'!M8)</f>
        <v>979</v>
      </c>
      <c r="F66" s="317">
        <f>IF(ISBLANK('DEM2'!L8),"-",'DEM2'!L8)</f>
        <v>982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1004</v>
      </c>
      <c r="C67" s="317">
        <f>IF(ISBLANK('DEM2'!O7),"-",'DEM2'!O7)</f>
        <v>1042</v>
      </c>
      <c r="D67" s="395"/>
      <c r="E67" s="317">
        <f>IF(ISBLANK('DEM2'!P8),"-",'DEM2'!P8)</f>
        <v>788</v>
      </c>
      <c r="F67" s="317">
        <f>IF(ISBLANK('DEM2'!O8),"-",'DEM2'!O8)</f>
        <v>828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3566</v>
      </c>
      <c r="C68" s="414">
        <f>IF(ISBLANK('DEM2'!R7),"-",'DEM2'!R7)</f>
        <v>3655</v>
      </c>
      <c r="D68" s="420"/>
      <c r="E68" s="414">
        <f>IF(ISBLANK('DEM2'!S8),"-",'DEM2'!S8)</f>
        <v>3099</v>
      </c>
      <c r="F68" s="414">
        <f>IF(ISBLANK('DEM2'!R8),"-",'DEM2'!R8)</f>
        <v>3141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5612</v>
      </c>
      <c r="C69" s="463">
        <f>IF(ISBLANK('DEM2'!U7),"-",'DEM2'!U7)</f>
        <v>5360</v>
      </c>
      <c r="D69" s="799"/>
      <c r="E69" s="463">
        <f>IF(ISBLANK('DEM2'!V8),"-",'DEM2'!V8)</f>
        <v>5144</v>
      </c>
      <c r="F69" s="463">
        <f>IF(ISBLANK('DEM2'!U8),"-",'DEM2'!U8)</f>
        <v>4856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11.9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2045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2906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64130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1402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35.1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96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1387958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138796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230853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179253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23085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132029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13203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25098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2510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1016571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101657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1230311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123031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266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638429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1316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1081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711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6737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1255</v>
      </c>
      <c r="C300" s="808">
        <f>IF(ISBLANK(POLJ3!C4),"-",POLJ3!C4)</f>
        <v>301</v>
      </c>
      <c r="D300" s="1160">
        <f>IF(ISBLANK(POLJ3!D4),"-",POLJ3!D4)</f>
        <v>954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1223</v>
      </c>
      <c r="C301" s="789">
        <f>IF(ISBLANK(POLJ3!C5),"-",POLJ3!C5)</f>
        <v>752</v>
      </c>
      <c r="D301" s="1161">
        <f>IF(ISBLANK(POLJ3!D5),"-",POLJ3!D5)</f>
        <v>471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0</v>
      </c>
      <c r="D302" s="1162">
        <f>IF(ISBLANK(POLJ3!D6),"-",POLJ3!D6)</f>
        <v>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136</v>
      </c>
      <c r="C303" s="791">
        <f>IF(ISBLANK(POLJ3!C7),"-",POLJ3!C7)</f>
        <v>21</v>
      </c>
      <c r="D303" s="1163">
        <f>IF(ISBLANK(POLJ3!D7),"-",POLJ3!D7)</f>
        <v>115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1316</v>
      </c>
      <c r="C304" s="807">
        <f>IF(ISBLANK(POLJ3!C8),"-",POLJ3!C8)</f>
        <v>295</v>
      </c>
      <c r="D304" s="1164">
        <f>IF(ISBLANK(POLJ3!D8),"-",POLJ3!D8)</f>
        <v>1021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41.72</v>
      </c>
      <c r="C310" s="1165"/>
      <c r="D310" s="3"/>
      <c r="E310" s="5"/>
      <c r="F310" s="5"/>
      <c r="G310" s="815" t="s">
        <v>765</v>
      </c>
      <c r="H310" s="816">
        <f>IF(ISBLANK(POLJ2!H3),"-",POLJ2!H3)</f>
        <v>2299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15192.99</v>
      </c>
      <c r="C311" s="1154"/>
      <c r="D311" s="3"/>
      <c r="E311" s="5"/>
      <c r="F311" s="5"/>
      <c r="G311" s="810" t="s">
        <v>766</v>
      </c>
      <c r="H311" s="248">
        <f>IF(ISBLANK(POLJ2!H4),"-",POLJ2!H4)</f>
        <v>6647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47.06</v>
      </c>
      <c r="C312" s="1154"/>
      <c r="D312" s="3"/>
      <c r="E312" s="5"/>
      <c r="F312" s="5"/>
      <c r="G312" s="810" t="s">
        <v>767</v>
      </c>
      <c r="H312" s="248">
        <f>IF(ISBLANK(POLJ2!H5),"-",POLJ2!H5)</f>
        <v>1723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24.25</v>
      </c>
      <c r="C313" s="1154"/>
      <c r="D313" s="3"/>
      <c r="E313" s="5"/>
      <c r="F313" s="5"/>
      <c r="G313" s="812" t="s">
        <v>768</v>
      </c>
      <c r="H313" s="249">
        <f>IF(ISBLANK(POLJ2!H6),"-",POLJ2!H6)</f>
        <v>386337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2.0699999999999998</v>
      </c>
      <c r="C314" s="1154"/>
      <c r="D314" s="3"/>
      <c r="E314" s="5"/>
      <c r="F314" s="5"/>
      <c r="G314" s="814" t="s">
        <v>16</v>
      </c>
      <c r="H314" s="817">
        <f>IF(ISBLANK(POLJ2!H7),"-",POLJ2!H7)</f>
        <v>397006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63.93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15372.02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364</v>
      </c>
      <c r="I364" s="808">
        <f>IF(ISBLANK(OBRAZ2!I6),"-",OBRAZ2!I6)</f>
        <v>0</v>
      </c>
      <c r="J364" s="808">
        <f>IF(ISBLANK(OBRAZ2!J6),"-",OBRAZ2!J6)</f>
        <v>364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206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49.691358024691354</v>
      </c>
      <c r="I375" s="850">
        <f>IF(ISBLANK(OBRAZ2!C12),"-",OBRAZ2!C21)</f>
        <v>46.978021978021978</v>
      </c>
      <c r="J375" s="850">
        <f>IF(ISBLANK(OBRAZ2!D12),"-",OBRAZ2!D21)</f>
        <v>43.733333333333334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19.444444444444446</v>
      </c>
      <c r="I377" s="851">
        <f>IF(ISBLANK(OBRAZ2!C14),"-",OBRAZ2!C23)</f>
        <v>24.450549450549449</v>
      </c>
      <c r="J377" s="851">
        <f>IF(ISBLANK(OBRAZ2!D14),"-",OBRAZ2!D23)</f>
        <v>27.733333333333331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27.160493827160494</v>
      </c>
      <c r="I379" s="851">
        <f>IF(ISBLANK(OBRAZ2!C16),"-",OBRAZ2!C25)</f>
        <v>24.725274725274726</v>
      </c>
      <c r="J379" s="851">
        <f>IF(ISBLANK(OBRAZ2!D16),"-",OBRAZ2!D25)</f>
        <v>23.200000000000003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3.7037037037037033</v>
      </c>
      <c r="I380" s="852">
        <f>IF(ISBLANK(OBRAZ2!C17),"-",OBRAZ2!C26)</f>
        <v>3.8461538461538463</v>
      </c>
      <c r="J380" s="852">
        <f>IF(ISBLANK(OBRAZ2!D17),"-",OBRAZ2!D26)</f>
        <v>5.3333333333333339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439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95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93.3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64.2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90.5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98.1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2606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26.1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1303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4973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86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775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9.5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329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18.600000000000001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129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61.1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89.814999999999998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3400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4.26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14.42029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137</v>
      </c>
      <c r="D696" s="315"/>
      <c r="E696" s="314"/>
      <c r="F696" s="5"/>
      <c r="G696" s="837">
        <v>2012</v>
      </c>
      <c r="H696" s="835">
        <f>IF(ISBLANK(INDEKSI2!B5),"-",INDEKSI2!B5)</f>
        <v>27.95</v>
      </c>
      <c r="I696" s="835">
        <f>IF(ISBLANK(INDEKSI2!C5),"-",INDEKSI2!C5)</f>
        <v>95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34.97</v>
      </c>
      <c r="D697" s="315"/>
      <c r="E697" s="314"/>
      <c r="F697" s="5"/>
      <c r="G697" s="838">
        <v>2013</v>
      </c>
      <c r="H697" s="559">
        <f>IF(ISBLANK(INDEKSI2!B6),"-",INDEKSI2!B6)</f>
        <v>25.96</v>
      </c>
      <c r="I697" s="559">
        <f>IF(ISBLANK(INDEKSI2!C6),"-",INDEKSI2!C6)</f>
        <v>122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28.34</v>
      </c>
      <c r="I698" s="836">
        <f>IF(ISBLANK(INDEKSI2!C7),"-",INDEKSI2!C7)</f>
        <v>109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575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1949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2546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3803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4.4000000000000004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0</v>
      </c>
      <c r="E6" s="612">
        <v>4</v>
      </c>
      <c r="F6" s="1033">
        <v>47</v>
      </c>
      <c r="G6" s="612">
        <v>21</v>
      </c>
      <c r="H6" s="980">
        <v>26</v>
      </c>
      <c r="I6" s="1034">
        <v>18.399999999999999</v>
      </c>
      <c r="J6" s="612">
        <v>17.399999999999999</v>
      </c>
      <c r="K6" s="1035">
        <v>19.3</v>
      </c>
      <c r="L6" s="1033">
        <v>177</v>
      </c>
      <c r="M6" s="612">
        <v>86</v>
      </c>
      <c r="N6" s="1028">
        <v>91</v>
      </c>
      <c r="O6" s="1034">
        <v>69.3</v>
      </c>
      <c r="P6" s="612">
        <v>66.2</v>
      </c>
      <c r="Q6" s="1028">
        <v>72.5</v>
      </c>
      <c r="R6" s="1033">
        <v>100</v>
      </c>
      <c r="S6" s="612">
        <v>50</v>
      </c>
      <c r="T6" s="1035">
        <v>50</v>
      </c>
    </row>
    <row r="7" spans="1:20" x14ac:dyDescent="0.25">
      <c r="A7" s="286">
        <v>2021</v>
      </c>
      <c r="B7" s="602">
        <v>1</v>
      </c>
      <c r="C7" s="601">
        <v>4</v>
      </c>
      <c r="D7" s="612">
        <v>0</v>
      </c>
      <c r="E7" s="612">
        <v>4</v>
      </c>
      <c r="F7" s="1033">
        <v>58</v>
      </c>
      <c r="G7" s="612">
        <v>31</v>
      </c>
      <c r="H7" s="980">
        <v>27</v>
      </c>
      <c r="I7" s="1034">
        <v>22.7</v>
      </c>
      <c r="J7" s="612">
        <v>26.3</v>
      </c>
      <c r="K7" s="1035">
        <v>19.600000000000001</v>
      </c>
      <c r="L7" s="1033">
        <v>202</v>
      </c>
      <c r="M7" s="612">
        <v>97</v>
      </c>
      <c r="N7" s="1028">
        <v>105</v>
      </c>
      <c r="O7" s="1034">
        <v>79.400000000000006</v>
      </c>
      <c r="P7" s="612">
        <v>74.3</v>
      </c>
      <c r="Q7" s="1028">
        <v>84.7</v>
      </c>
      <c r="R7" s="1033">
        <v>104</v>
      </c>
      <c r="S7" s="612">
        <v>50</v>
      </c>
      <c r="T7" s="1035">
        <v>54</v>
      </c>
    </row>
    <row r="8" spans="1:20" x14ac:dyDescent="0.25">
      <c r="A8" s="219">
        <v>2022</v>
      </c>
      <c r="B8" s="617">
        <v>1</v>
      </c>
      <c r="C8" s="947">
        <v>4</v>
      </c>
      <c r="D8" s="981">
        <v>0</v>
      </c>
      <c r="E8" s="981">
        <v>4</v>
      </c>
      <c r="F8" s="1036">
        <v>62</v>
      </c>
      <c r="G8" s="981">
        <v>27</v>
      </c>
      <c r="H8" s="979">
        <v>35</v>
      </c>
      <c r="I8" s="754">
        <v>22.8</v>
      </c>
      <c r="J8" s="981">
        <v>21.1</v>
      </c>
      <c r="K8" s="1037">
        <v>24.3</v>
      </c>
      <c r="L8" s="1036">
        <v>206</v>
      </c>
      <c r="M8" s="981">
        <v>97</v>
      </c>
      <c r="N8" s="691">
        <v>109</v>
      </c>
      <c r="O8" s="754">
        <v>75.3</v>
      </c>
      <c r="P8" s="981">
        <v>71.599999999999994</v>
      </c>
      <c r="Q8" s="691">
        <v>79</v>
      </c>
      <c r="R8" s="1036">
        <v>107</v>
      </c>
      <c r="S8" s="981">
        <v>55</v>
      </c>
      <c r="T8" s="1037">
        <v>52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439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3</v>
      </c>
      <c r="D5" s="914" t="s">
        <v>5</v>
      </c>
      <c r="E5" s="211"/>
      <c r="F5" s="125">
        <v>2021</v>
      </c>
      <c r="G5" s="70">
        <v>3</v>
      </c>
      <c r="H5" s="55">
        <v>0</v>
      </c>
      <c r="I5" s="110">
        <v>3</v>
      </c>
      <c r="J5" s="70">
        <v>0</v>
      </c>
      <c r="K5" s="55">
        <v>0</v>
      </c>
      <c r="L5" s="110">
        <v>0</v>
      </c>
      <c r="M5" s="70">
        <v>400</v>
      </c>
      <c r="N5" s="55">
        <v>429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3</v>
      </c>
      <c r="H6" s="58">
        <v>0</v>
      </c>
      <c r="I6" s="160">
        <v>3</v>
      </c>
      <c r="J6" s="212">
        <v>0</v>
      </c>
      <c r="K6" s="58">
        <v>0</v>
      </c>
      <c r="L6" s="160">
        <v>0</v>
      </c>
      <c r="M6" s="212">
        <v>402</v>
      </c>
      <c r="N6" s="58">
        <v>439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0</v>
      </c>
      <c r="I7" s="169">
        <v>3</v>
      </c>
      <c r="J7" s="167"/>
      <c r="K7" s="94"/>
      <c r="L7" s="169"/>
      <c r="M7" s="167">
        <v>391</v>
      </c>
      <c r="N7" s="94">
        <v>446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89.8</v>
      </c>
      <c r="C5" s="611">
        <v>89.2</v>
      </c>
      <c r="D5" s="945">
        <v>90.3</v>
      </c>
      <c r="E5" s="610"/>
      <c r="F5" s="611"/>
      <c r="G5" s="945"/>
      <c r="H5" s="610"/>
      <c r="I5" s="611"/>
      <c r="J5" s="945"/>
      <c r="K5" s="610">
        <v>118</v>
      </c>
      <c r="L5" s="611">
        <v>60</v>
      </c>
      <c r="M5" s="945">
        <v>58</v>
      </c>
      <c r="N5" s="610">
        <v>90.8</v>
      </c>
      <c r="O5" s="611">
        <v>101.7</v>
      </c>
      <c r="P5" s="945">
        <v>81.7</v>
      </c>
      <c r="Q5" s="610">
        <v>2.7</v>
      </c>
      <c r="R5" s="611">
        <v>1.8</v>
      </c>
      <c r="S5" s="945">
        <v>3.6</v>
      </c>
    </row>
    <row r="6" spans="1:19" x14ac:dyDescent="0.25">
      <c r="A6" s="286">
        <v>2021</v>
      </c>
      <c r="B6" s="457">
        <v>91.1</v>
      </c>
      <c r="C6" s="458">
        <v>88.9</v>
      </c>
      <c r="D6" s="976">
        <v>93.4</v>
      </c>
      <c r="E6" s="457">
        <v>18</v>
      </c>
      <c r="F6" s="458">
        <v>13</v>
      </c>
      <c r="G6" s="976">
        <v>5</v>
      </c>
      <c r="H6" s="457">
        <v>0</v>
      </c>
      <c r="I6" s="458">
        <v>0</v>
      </c>
      <c r="J6" s="976">
        <v>0</v>
      </c>
      <c r="K6" s="457">
        <v>121</v>
      </c>
      <c r="L6" s="458">
        <v>53</v>
      </c>
      <c r="M6" s="976">
        <v>68</v>
      </c>
      <c r="N6" s="457">
        <v>101.7</v>
      </c>
      <c r="O6" s="458">
        <v>103.3</v>
      </c>
      <c r="P6" s="976">
        <v>100</v>
      </c>
      <c r="Q6" s="457">
        <v>-0.1</v>
      </c>
      <c r="R6" s="458">
        <v>0.2</v>
      </c>
      <c r="S6" s="976">
        <v>-0.5</v>
      </c>
    </row>
    <row r="7" spans="1:19" x14ac:dyDescent="0.25">
      <c r="A7" s="286">
        <v>2022</v>
      </c>
      <c r="B7" s="601">
        <v>92.7</v>
      </c>
      <c r="C7" s="612">
        <v>90.4</v>
      </c>
      <c r="D7" s="980">
        <v>95.2</v>
      </c>
      <c r="E7" s="601">
        <v>13</v>
      </c>
      <c r="F7" s="612">
        <v>9</v>
      </c>
      <c r="G7" s="980">
        <v>4</v>
      </c>
      <c r="H7" s="601">
        <v>0</v>
      </c>
      <c r="I7" s="612">
        <v>0</v>
      </c>
      <c r="J7" s="980">
        <v>0</v>
      </c>
      <c r="K7" s="601">
        <v>95</v>
      </c>
      <c r="L7" s="612">
        <v>49</v>
      </c>
      <c r="M7" s="980">
        <v>46</v>
      </c>
      <c r="N7" s="601">
        <v>93.3</v>
      </c>
      <c r="O7" s="612">
        <v>89.5</v>
      </c>
      <c r="P7" s="980">
        <v>97.9</v>
      </c>
      <c r="Q7" s="601">
        <v>0</v>
      </c>
      <c r="R7" s="612">
        <v>0.5</v>
      </c>
      <c r="S7" s="980">
        <v>-0.5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230853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23085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179253</v>
      </c>
      <c r="D5" s="253"/>
    </row>
    <row r="6" spans="1:4" ht="30" x14ac:dyDescent="0.25">
      <c r="A6" s="686" t="s">
        <v>474</v>
      </c>
      <c r="B6" s="617">
        <v>51600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22</v>
      </c>
      <c r="C5" s="207">
        <v>17</v>
      </c>
      <c r="G5" s="113"/>
      <c r="H5" s="174" t="s">
        <v>586</v>
      </c>
      <c r="I5" s="207">
        <v>3</v>
      </c>
      <c r="J5" s="207">
        <v>5</v>
      </c>
    </row>
    <row r="6" spans="1:13" ht="15" customHeight="1" x14ac:dyDescent="0.25">
      <c r="A6" s="175" t="s">
        <v>587</v>
      </c>
      <c r="B6" s="208">
        <v>163</v>
      </c>
      <c r="C6" s="208">
        <v>54</v>
      </c>
      <c r="G6" s="113"/>
      <c r="H6" s="175" t="s">
        <v>587</v>
      </c>
      <c r="I6" s="208">
        <v>97</v>
      </c>
      <c r="J6" s="208">
        <v>40</v>
      </c>
    </row>
    <row r="7" spans="1:13" ht="15" customHeight="1" x14ac:dyDescent="0.25">
      <c r="A7" s="175" t="s">
        <v>588</v>
      </c>
      <c r="B7" s="208">
        <v>841</v>
      </c>
      <c r="C7" s="208">
        <v>403</v>
      </c>
      <c r="G7" s="113"/>
      <c r="H7" s="175" t="s">
        <v>588</v>
      </c>
      <c r="I7" s="208">
        <v>341</v>
      </c>
      <c r="J7" s="208">
        <v>176</v>
      </c>
    </row>
    <row r="8" spans="1:13" ht="15" customHeight="1" x14ac:dyDescent="0.25">
      <c r="A8" s="175" t="s">
        <v>589</v>
      </c>
      <c r="B8" s="208">
        <v>1596</v>
      </c>
      <c r="C8" s="208">
        <v>1199</v>
      </c>
      <c r="G8" s="113"/>
      <c r="H8" s="175" t="s">
        <v>589</v>
      </c>
      <c r="I8" s="208">
        <v>1294</v>
      </c>
      <c r="J8" s="208">
        <v>970</v>
      </c>
    </row>
    <row r="9" spans="1:13" ht="15" customHeight="1" x14ac:dyDescent="0.25">
      <c r="A9" s="175" t="s">
        <v>590</v>
      </c>
      <c r="B9" s="208">
        <v>2172</v>
      </c>
      <c r="C9" s="208">
        <v>2846</v>
      </c>
      <c r="G9" s="113"/>
      <c r="H9" s="175" t="s">
        <v>590</v>
      </c>
      <c r="I9" s="208">
        <v>2091</v>
      </c>
      <c r="J9" s="208">
        <v>2430</v>
      </c>
    </row>
    <row r="10" spans="1:13" ht="15" customHeight="1" x14ac:dyDescent="0.25">
      <c r="A10" s="175" t="s">
        <v>591</v>
      </c>
      <c r="B10" s="208">
        <v>175</v>
      </c>
      <c r="C10" s="208">
        <v>188</v>
      </c>
      <c r="G10" s="113"/>
      <c r="H10" s="175" t="s">
        <v>591</v>
      </c>
      <c r="I10" s="208">
        <v>162</v>
      </c>
      <c r="J10" s="208">
        <v>152</v>
      </c>
    </row>
    <row r="11" spans="1:13" ht="15" customHeight="1" x14ac:dyDescent="0.25">
      <c r="A11" s="176" t="s">
        <v>592</v>
      </c>
      <c r="B11" s="209">
        <v>239</v>
      </c>
      <c r="C11" s="209">
        <v>243</v>
      </c>
      <c r="G11" s="113"/>
      <c r="H11" s="176" t="s">
        <v>592</v>
      </c>
      <c r="I11" s="209">
        <v>334</v>
      </c>
      <c r="J11" s="209">
        <v>271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22</v>
      </c>
      <c r="C17" s="178">
        <f>IF(ISBLANK(C5),"0",C5)</f>
        <v>17</v>
      </c>
      <c r="G17" s="113"/>
      <c r="H17" s="174" t="s">
        <v>586</v>
      </c>
      <c r="I17" s="177">
        <f>IF(ISBLANK(I5),"0",I5)</f>
        <v>3</v>
      </c>
      <c r="J17" s="178">
        <f>IF(ISBLANK(J5),"0",J5)</f>
        <v>5</v>
      </c>
    </row>
    <row r="18" spans="1:13" ht="15" customHeight="1" x14ac:dyDescent="0.25">
      <c r="A18" s="175" t="s">
        <v>587</v>
      </c>
      <c r="B18" s="179">
        <f t="shared" ref="B18:C18" si="0">IF(ISBLANK(B6),"0",B6)</f>
        <v>163</v>
      </c>
      <c r="C18" s="180">
        <f t="shared" si="0"/>
        <v>54</v>
      </c>
      <c r="G18" s="113"/>
      <c r="H18" s="175" t="s">
        <v>587</v>
      </c>
      <c r="I18" s="179">
        <f t="shared" ref="I18:J18" si="1">IF(ISBLANK(I6),"0",I6)</f>
        <v>97</v>
      </c>
      <c r="J18" s="180">
        <f t="shared" si="1"/>
        <v>40</v>
      </c>
    </row>
    <row r="19" spans="1:13" ht="15" customHeight="1" x14ac:dyDescent="0.25">
      <c r="A19" s="175" t="s">
        <v>588</v>
      </c>
      <c r="B19" s="179">
        <f t="shared" ref="B19:C19" si="2">IF(ISBLANK(B7),"0",B7)</f>
        <v>841</v>
      </c>
      <c r="C19" s="180">
        <f t="shared" si="2"/>
        <v>403</v>
      </c>
      <c r="G19" s="113"/>
      <c r="H19" s="175" t="s">
        <v>588</v>
      </c>
      <c r="I19" s="179">
        <f t="shared" ref="I19:J19" si="3">IF(ISBLANK(I7),"0",I7)</f>
        <v>341</v>
      </c>
      <c r="J19" s="180">
        <f t="shared" si="3"/>
        <v>176</v>
      </c>
    </row>
    <row r="20" spans="1:13" ht="15" customHeight="1" x14ac:dyDescent="0.25">
      <c r="A20" s="175" t="s">
        <v>589</v>
      </c>
      <c r="B20" s="179">
        <f t="shared" ref="B20:C20" si="4">IF(ISBLANK(B8),"0",B8)</f>
        <v>1596</v>
      </c>
      <c r="C20" s="180">
        <f t="shared" si="4"/>
        <v>1199</v>
      </c>
      <c r="G20" s="113"/>
      <c r="H20" s="175" t="s">
        <v>589</v>
      </c>
      <c r="I20" s="179">
        <f t="shared" ref="I20:J20" si="5">IF(ISBLANK(I8),"0",I8)</f>
        <v>1294</v>
      </c>
      <c r="J20" s="180">
        <f t="shared" si="5"/>
        <v>970</v>
      </c>
    </row>
    <row r="21" spans="1:13" ht="15" customHeight="1" x14ac:dyDescent="0.25">
      <c r="A21" s="175" t="s">
        <v>590</v>
      </c>
      <c r="B21" s="179">
        <f t="shared" ref="B21:C21" si="6">IF(ISBLANK(B9),"0",B9)</f>
        <v>2172</v>
      </c>
      <c r="C21" s="180">
        <f t="shared" si="6"/>
        <v>2846</v>
      </c>
      <c r="G21" s="113"/>
      <c r="H21" s="175" t="s">
        <v>590</v>
      </c>
      <c r="I21" s="179">
        <f t="shared" ref="I21:J21" si="7">IF(ISBLANK(I9),"0",I9)</f>
        <v>2091</v>
      </c>
      <c r="J21" s="180">
        <f t="shared" si="7"/>
        <v>2430</v>
      </c>
    </row>
    <row r="22" spans="1:13" ht="15" customHeight="1" x14ac:dyDescent="0.25">
      <c r="A22" s="175" t="s">
        <v>591</v>
      </c>
      <c r="B22" s="179">
        <f t="shared" ref="B22:C22" si="8">IF(ISBLANK(B10),"0",B10)</f>
        <v>175</v>
      </c>
      <c r="C22" s="180">
        <f t="shared" si="8"/>
        <v>188</v>
      </c>
      <c r="G22" s="113"/>
      <c r="H22" s="175" t="s">
        <v>591</v>
      </c>
      <c r="I22" s="179">
        <f t="shared" ref="I22:J22" si="9">IF(ISBLANK(I10),"0",I10)</f>
        <v>162</v>
      </c>
      <c r="J22" s="180">
        <f t="shared" si="9"/>
        <v>152</v>
      </c>
    </row>
    <row r="23" spans="1:13" ht="15" customHeight="1" x14ac:dyDescent="0.25">
      <c r="A23" s="176" t="s">
        <v>592</v>
      </c>
      <c r="B23" s="181">
        <f t="shared" ref="B23:C23" si="10">IF(ISBLANK(B11),"0",B11)</f>
        <v>239</v>
      </c>
      <c r="C23" s="182">
        <f t="shared" si="10"/>
        <v>243</v>
      </c>
      <c r="G23" s="113"/>
      <c r="H23" s="176" t="s">
        <v>592</v>
      </c>
      <c r="I23" s="181">
        <f t="shared" ref="I23:J23" si="11">IF(ISBLANK(I11),"0",I11)</f>
        <v>334</v>
      </c>
      <c r="J23" s="182">
        <f t="shared" si="11"/>
        <v>271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0.42242703533026116</v>
      </c>
      <c r="C29" s="184">
        <f>C17/SUM(C17:C23)*100</f>
        <v>0.34343434343434343</v>
      </c>
      <c r="D29" s="253"/>
      <c r="E29" s="253"/>
      <c r="G29" s="113"/>
      <c r="H29" s="174" t="s">
        <v>593</v>
      </c>
      <c r="I29" s="184">
        <f>I17/SUM(I17:I23)*100</f>
        <v>6.9412309116149928E-2</v>
      </c>
      <c r="J29" s="184">
        <f>J17/SUM(J17:J23)*100</f>
        <v>0.12363996043521265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3.1298003072196621</v>
      </c>
      <c r="C30" s="185">
        <f>C18/SUM(C17:C23)*100</f>
        <v>1.0909090909090911</v>
      </c>
      <c r="D30" s="253"/>
      <c r="E30" s="253"/>
      <c r="G30" s="113"/>
      <c r="H30" s="175" t="s">
        <v>594</v>
      </c>
      <c r="I30" s="185">
        <f>I18/SUM(I17:I23)*100</f>
        <v>2.2443313280888479</v>
      </c>
      <c r="J30" s="185">
        <f>J18/SUM(J17:J23)*100</f>
        <v>0.98911968348170121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16.148233486943163</v>
      </c>
      <c r="C31" s="185">
        <f>C19/SUM(C17:C23)*100</f>
        <v>8.1414141414141419</v>
      </c>
      <c r="D31" s="253"/>
      <c r="E31" s="253"/>
      <c r="G31" s="113"/>
      <c r="H31" s="175" t="s">
        <v>595</v>
      </c>
      <c r="I31" s="185">
        <f>I19/SUM(I17:I23)*100</f>
        <v>7.8898658028690418</v>
      </c>
      <c r="J31" s="185">
        <f>J19/SUM(J17:J23)*100</f>
        <v>4.3521266073194855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30.64516129032258</v>
      </c>
      <c r="C32" s="185">
        <f>C20/SUM(C17:C23)*100</f>
        <v>24.222222222222221</v>
      </c>
      <c r="D32" s="253"/>
      <c r="E32" s="253"/>
      <c r="G32" s="113"/>
      <c r="H32" s="175" t="s">
        <v>596</v>
      </c>
      <c r="I32" s="185">
        <f>I20/SUM(I17:I23)*100</f>
        <v>29.939842665432671</v>
      </c>
      <c r="J32" s="185">
        <f>J20/SUM(J17:J23)*100</f>
        <v>23.986152324431256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41.705069124423964</v>
      </c>
      <c r="C33" s="185">
        <f>C21/SUM(C17:C23)*100</f>
        <v>57.494949494949502</v>
      </c>
      <c r="D33" s="253"/>
      <c r="E33" s="253"/>
      <c r="G33" s="113"/>
      <c r="H33" s="175" t="s">
        <v>597</v>
      </c>
      <c r="I33" s="185">
        <f>I21/SUM(I17:I23)*100</f>
        <v>48.3803794539565</v>
      </c>
      <c r="J33" s="185">
        <f>J21/SUM(J17:J23)*100</f>
        <v>60.089020771513354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3.3602150537634405</v>
      </c>
      <c r="C34" s="185">
        <f>C22/SUM(C17:C23)*100</f>
        <v>3.797979797979798</v>
      </c>
      <c r="D34" s="253"/>
      <c r="E34" s="253"/>
      <c r="G34" s="113"/>
      <c r="H34" s="175" t="s">
        <v>598</v>
      </c>
      <c r="I34" s="185">
        <f>I22/SUM(I17:I23)*100</f>
        <v>3.7482646922720964</v>
      </c>
      <c r="J34" s="185">
        <f>J22/SUM(J17:J23)*100</f>
        <v>3.7586547972304651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4.5890937019969273</v>
      </c>
      <c r="C35" s="186">
        <f>C23/SUM(C17:C23)*100</f>
        <v>4.9090909090909092</v>
      </c>
      <c r="D35" s="253"/>
      <c r="E35" s="253"/>
      <c r="G35" s="113"/>
      <c r="H35" s="176" t="s">
        <v>599</v>
      </c>
      <c r="I35" s="186">
        <f>I23/SUM(I17:I23)*100</f>
        <v>7.7279037482646915</v>
      </c>
      <c r="J35" s="186">
        <f>J23/SUM(J17:J23)*100</f>
        <v>6.7012858555885266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0.42242703533026116</v>
      </c>
      <c r="C41" s="184">
        <f t="shared" si="12"/>
        <v>0.34343434343434343</v>
      </c>
      <c r="G41" s="113"/>
      <c r="H41" s="174" t="s">
        <v>601</v>
      </c>
      <c r="I41" s="184">
        <f t="shared" ref="I41:J41" si="13">I29</f>
        <v>6.9412309116149928E-2</v>
      </c>
      <c r="J41" s="184">
        <f t="shared" si="13"/>
        <v>0.12363996043521265</v>
      </c>
    </row>
    <row r="42" spans="1:12" x14ac:dyDescent="0.25">
      <c r="A42" s="175" t="s">
        <v>602</v>
      </c>
      <c r="B42" s="185">
        <f t="shared" si="12"/>
        <v>3.1298003072196621</v>
      </c>
      <c r="C42" s="185">
        <f t="shared" si="12"/>
        <v>1.0909090909090911</v>
      </c>
      <c r="G42" s="113"/>
      <c r="H42" s="175" t="s">
        <v>602</v>
      </c>
      <c r="I42" s="185">
        <f t="shared" ref="I42:J42" si="14">I30</f>
        <v>2.2443313280888479</v>
      </c>
      <c r="J42" s="185">
        <f t="shared" si="14"/>
        <v>0.98911968348170121</v>
      </c>
    </row>
    <row r="43" spans="1:12" x14ac:dyDescent="0.25">
      <c r="A43" s="175" t="s">
        <v>603</v>
      </c>
      <c r="B43" s="185">
        <f t="shared" si="12"/>
        <v>16.148233486943163</v>
      </c>
      <c r="C43" s="185">
        <f t="shared" si="12"/>
        <v>8.1414141414141419</v>
      </c>
      <c r="G43" s="113"/>
      <c r="H43" s="175" t="s">
        <v>603</v>
      </c>
      <c r="I43" s="185">
        <f t="shared" ref="I43:J43" si="15">I31</f>
        <v>7.8898658028690418</v>
      </c>
      <c r="J43" s="185">
        <f t="shared" si="15"/>
        <v>4.3521266073194855</v>
      </c>
    </row>
    <row r="44" spans="1:12" x14ac:dyDescent="0.25">
      <c r="A44" s="175" t="s">
        <v>604</v>
      </c>
      <c r="B44" s="185">
        <f t="shared" si="12"/>
        <v>30.64516129032258</v>
      </c>
      <c r="C44" s="185">
        <f t="shared" si="12"/>
        <v>24.222222222222221</v>
      </c>
      <c r="G44" s="113"/>
      <c r="H44" s="175" t="s">
        <v>604</v>
      </c>
      <c r="I44" s="185">
        <f t="shared" ref="I44:J44" si="16">I32</f>
        <v>29.939842665432671</v>
      </c>
      <c r="J44" s="185">
        <f t="shared" si="16"/>
        <v>23.986152324431256</v>
      </c>
    </row>
    <row r="45" spans="1:12" x14ac:dyDescent="0.25">
      <c r="A45" s="175" t="s">
        <v>605</v>
      </c>
      <c r="B45" s="185">
        <f t="shared" si="12"/>
        <v>41.705069124423964</v>
      </c>
      <c r="C45" s="185">
        <f t="shared" si="12"/>
        <v>57.494949494949502</v>
      </c>
      <c r="G45" s="113"/>
      <c r="H45" s="175" t="s">
        <v>605</v>
      </c>
      <c r="I45" s="185">
        <f t="shared" ref="I45:J45" si="17">I33</f>
        <v>48.3803794539565</v>
      </c>
      <c r="J45" s="185">
        <f t="shared" si="17"/>
        <v>60.089020771513354</v>
      </c>
    </row>
    <row r="46" spans="1:12" x14ac:dyDescent="0.25">
      <c r="A46" s="175" t="s">
        <v>606</v>
      </c>
      <c r="B46" s="185">
        <f t="shared" si="12"/>
        <v>3.3602150537634405</v>
      </c>
      <c r="C46" s="185">
        <f t="shared" si="12"/>
        <v>3.797979797979798</v>
      </c>
      <c r="G46" s="113"/>
      <c r="H46" s="175" t="s">
        <v>606</v>
      </c>
      <c r="I46" s="185">
        <f t="shared" ref="I46:J46" si="18">I34</f>
        <v>3.7482646922720964</v>
      </c>
      <c r="J46" s="185">
        <f t="shared" si="18"/>
        <v>3.7586547972304651</v>
      </c>
    </row>
    <row r="47" spans="1:12" x14ac:dyDescent="0.25">
      <c r="A47" s="176" t="s">
        <v>607</v>
      </c>
      <c r="B47" s="186">
        <f t="shared" si="12"/>
        <v>4.5890937019969273</v>
      </c>
      <c r="C47" s="186">
        <f t="shared" si="12"/>
        <v>4.9090909090909092</v>
      </c>
      <c r="G47" s="113"/>
      <c r="H47" s="176" t="s">
        <v>607</v>
      </c>
      <c r="I47" s="186">
        <f t="shared" ref="I47:J47" si="19">I35</f>
        <v>7.7279037482646915</v>
      </c>
      <c r="J47" s="186">
        <f t="shared" si="19"/>
        <v>6.7012858555885266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2972</v>
      </c>
      <c r="C5" s="207">
        <v>2498</v>
      </c>
      <c r="D5" s="253"/>
      <c r="E5" s="253"/>
      <c r="F5" s="1003"/>
      <c r="H5" s="174" t="s">
        <v>624</v>
      </c>
      <c r="I5" s="207">
        <v>1234</v>
      </c>
      <c r="J5" s="207">
        <v>971</v>
      </c>
    </row>
    <row r="6" spans="1:10" ht="15" customHeight="1" x14ac:dyDescent="0.25">
      <c r="A6" s="175" t="s">
        <v>625</v>
      </c>
      <c r="B6" s="208">
        <v>902</v>
      </c>
      <c r="C6" s="208">
        <v>918</v>
      </c>
      <c r="D6" s="253"/>
      <c r="E6" s="253"/>
      <c r="F6" s="1003"/>
      <c r="H6" s="175" t="s">
        <v>625</v>
      </c>
      <c r="I6" s="208">
        <v>1538</v>
      </c>
      <c r="J6" s="208">
        <v>1726</v>
      </c>
    </row>
    <row r="7" spans="1:10" ht="15" customHeight="1" x14ac:dyDescent="0.25">
      <c r="A7" s="176" t="s">
        <v>626</v>
      </c>
      <c r="B7" s="209">
        <v>1334</v>
      </c>
      <c r="C7" s="209">
        <v>1534</v>
      </c>
      <c r="D7" s="253"/>
      <c r="E7" s="253"/>
      <c r="F7" s="1003"/>
      <c r="H7" s="175" t="s">
        <v>626</v>
      </c>
      <c r="I7" s="208">
        <v>1545</v>
      </c>
      <c r="J7" s="208">
        <v>1339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2972</v>
      </c>
      <c r="C13" s="178">
        <f>IF(ISBLANK(C5),"0",C5)</f>
        <v>2498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902</v>
      </c>
      <c r="C14" s="180">
        <f t="shared" si="0"/>
        <v>918</v>
      </c>
      <c r="D14" s="253"/>
      <c r="E14" s="253"/>
      <c r="F14" s="1003"/>
      <c r="H14" s="174" t="s">
        <v>624</v>
      </c>
      <c r="I14" s="177">
        <f>IF(ISBLANK(I5),"0",I5)</f>
        <v>1234</v>
      </c>
      <c r="J14" s="178">
        <f>IF(ISBLANK(J5),"0",J5)</f>
        <v>971</v>
      </c>
    </row>
    <row r="15" spans="1:10" ht="15" customHeight="1" x14ac:dyDescent="0.25">
      <c r="A15" s="176" t="s">
        <v>626</v>
      </c>
      <c r="B15" s="181">
        <f t="shared" si="0"/>
        <v>1334</v>
      </c>
      <c r="C15" s="182">
        <f t="shared" si="0"/>
        <v>1534</v>
      </c>
      <c r="D15" s="253"/>
      <c r="E15" s="253"/>
      <c r="F15" s="1003"/>
      <c r="H15" s="175" t="s">
        <v>625</v>
      </c>
      <c r="I15" s="179">
        <f t="shared" ref="I15:J15" si="1">IF(ISBLANK(I6),"0",I6)</f>
        <v>1538</v>
      </c>
      <c r="J15" s="180">
        <f t="shared" si="1"/>
        <v>1726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1545</v>
      </c>
      <c r="J16" s="180">
        <f t="shared" si="2"/>
        <v>1339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57.066052227342546</v>
      </c>
      <c r="C21" s="184">
        <f>C13/SUM(C13:C15)*100</f>
        <v>50.464646464646471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17.319508448540706</v>
      </c>
      <c r="C22" s="185">
        <f>C14/SUM(C13:C15)*100</f>
        <v>18.545454545454547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25.614439324116745</v>
      </c>
      <c r="C23" s="186">
        <f>C15/SUM(C13:C15)*100</f>
        <v>30.98989898989899</v>
      </c>
      <c r="D23" s="253"/>
      <c r="E23" s="253"/>
      <c r="F23" s="1003"/>
      <c r="H23" s="174" t="s">
        <v>629</v>
      </c>
      <c r="I23" s="184">
        <f>I14/SUM(I14:I17)*100</f>
        <v>28.55159648310967</v>
      </c>
      <c r="J23" s="184">
        <f>J14/SUM(J14:J17)*100</f>
        <v>24.0108803165183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35.585377140212863</v>
      </c>
      <c r="J24" s="185">
        <f>J15/SUM(J14:J17)*100</f>
        <v>42.680514342235412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35.747339194817215</v>
      </c>
      <c r="J25" s="185">
        <f>J16/SUM(J14:J17)*100</f>
        <v>33.110781404549947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0.11568718186024989</v>
      </c>
      <c r="J26" s="186">
        <f>J17/SUM(J14:J17)*100</f>
        <v>0.19782393669634024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57.066052227342546</v>
      </c>
      <c r="C29" s="189">
        <f t="shared" si="4"/>
        <v>50.464646464646471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17.319508448540706</v>
      </c>
      <c r="C30" s="192">
        <f t="shared" si="4"/>
        <v>18.545454545454547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25.614439324116745</v>
      </c>
      <c r="C31" s="195">
        <f t="shared" si="4"/>
        <v>30.98989898989899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28.55159648310967</v>
      </c>
      <c r="J32" s="189">
        <f>J23</f>
        <v>24.0108803165183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35.585377140212863</v>
      </c>
      <c r="J33" s="192">
        <f t="shared" si="5"/>
        <v>42.680514342235412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35.747339194817215</v>
      </c>
      <c r="J34" s="192">
        <f t="shared" si="6"/>
        <v>33.110781404549947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0.11568718186024989</v>
      </c>
      <c r="J35" s="195">
        <f t="shared" si="7"/>
        <v>0.19782393669634024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181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10000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134.30000000000001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5</v>
      </c>
      <c r="E5" s="28"/>
      <c r="J5" s="654" t="s">
        <v>542</v>
      </c>
      <c r="K5" s="669">
        <f>IF(ISBLANK(B5),"",B5)</f>
        <v>0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3</v>
      </c>
      <c r="C6" s="657">
        <v>4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19</v>
      </c>
      <c r="C7" s="657">
        <v>10</v>
      </c>
      <c r="E7" s="44"/>
      <c r="J7" s="656" t="s">
        <v>641</v>
      </c>
      <c r="K7" s="670">
        <f t="shared" si="0"/>
        <v>19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15</v>
      </c>
      <c r="C8" s="651">
        <v>6</v>
      </c>
      <c r="E8" s="21"/>
      <c r="J8" s="650" t="s">
        <v>642</v>
      </c>
      <c r="K8" s="670">
        <f t="shared" si="0"/>
        <v>15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20</v>
      </c>
      <c r="C9" s="651">
        <v>8</v>
      </c>
      <c r="E9" s="21"/>
      <c r="J9" s="650" t="s">
        <v>643</v>
      </c>
      <c r="K9" s="670">
        <f t="shared" si="0"/>
        <v>20</v>
      </c>
      <c r="L9" s="619">
        <f t="shared" si="1"/>
        <v>8</v>
      </c>
      <c r="N9" s="21"/>
    </row>
    <row r="10" spans="1:15" x14ac:dyDescent="0.25">
      <c r="A10" s="652" t="s">
        <v>365</v>
      </c>
      <c r="B10" s="653">
        <v>70</v>
      </c>
      <c r="C10" s="653">
        <v>13</v>
      </c>
      <c r="J10" s="652" t="s">
        <v>365</v>
      </c>
      <c r="K10" s="671">
        <f t="shared" si="0"/>
        <v>70</v>
      </c>
      <c r="L10" s="620">
        <f t="shared" si="1"/>
        <v>13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2.29</v>
      </c>
      <c r="C15" s="197"/>
      <c r="D15" s="253"/>
      <c r="E15" s="211"/>
      <c r="F15" s="253"/>
      <c r="G15" s="253"/>
      <c r="J15" s="673" t="s">
        <v>488</v>
      </c>
      <c r="K15" s="674">
        <f>B15</f>
        <v>2.29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0.87</v>
      </c>
      <c r="C16" s="197"/>
      <c r="D16" s="253"/>
      <c r="E16" s="254"/>
      <c r="F16" s="253"/>
      <c r="G16" s="253"/>
      <c r="J16" s="675" t="s">
        <v>489</v>
      </c>
      <c r="K16" s="676">
        <f>B16</f>
        <v>0.87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1.59</v>
      </c>
      <c r="C19" s="198"/>
      <c r="D19" s="255"/>
      <c r="E19" s="256"/>
      <c r="F19" s="253"/>
      <c r="G19" s="253"/>
      <c r="J19" s="672" t="s">
        <v>502</v>
      </c>
      <c r="K19" s="676">
        <f>B19</f>
        <v>1.59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1.59</v>
      </c>
      <c r="C21" s="253"/>
      <c r="D21" s="253"/>
      <c r="E21" s="253"/>
      <c r="F21" s="253"/>
      <c r="G21" s="253"/>
      <c r="J21" s="661" t="s">
        <v>498</v>
      </c>
      <c r="K21" s="679">
        <f>B21</f>
        <v>1.59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3</v>
      </c>
      <c r="E32" s="28"/>
      <c r="J32" s="654" t="s">
        <v>542</v>
      </c>
      <c r="K32" s="669">
        <f>IF(ISBLANK(B32),"",B32)</f>
        <v>0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3</v>
      </c>
      <c r="C33" s="657">
        <v>1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7</v>
      </c>
      <c r="C34" s="657">
        <v>9</v>
      </c>
      <c r="E34" s="44"/>
      <c r="J34" s="656" t="s">
        <v>641</v>
      </c>
      <c r="K34" s="670">
        <f t="shared" si="2"/>
        <v>7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19</v>
      </c>
      <c r="C35" s="651">
        <v>10</v>
      </c>
      <c r="E35" s="21"/>
      <c r="J35" s="650" t="s">
        <v>642</v>
      </c>
      <c r="K35" s="670">
        <f t="shared" si="2"/>
        <v>19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9</v>
      </c>
      <c r="C36" s="651">
        <v>6</v>
      </c>
      <c r="E36" s="21"/>
      <c r="J36" s="650" t="s">
        <v>643</v>
      </c>
      <c r="K36" s="670">
        <f t="shared" si="2"/>
        <v>9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17</v>
      </c>
      <c r="C37" s="653">
        <v>4</v>
      </c>
      <c r="J37" s="652" t="s">
        <v>365</v>
      </c>
      <c r="K37" s="671">
        <f t="shared" si="2"/>
        <v>17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</v>
      </c>
      <c r="C42" s="197"/>
      <c r="D42" s="253"/>
      <c r="E42" s="211"/>
      <c r="F42" s="253"/>
      <c r="G42" s="253"/>
      <c r="J42" s="673" t="s">
        <v>488</v>
      </c>
      <c r="K42" s="674">
        <f>B42</f>
        <v>1.2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0.76</v>
      </c>
      <c r="C43" s="197"/>
      <c r="D43" s="253"/>
      <c r="E43" s="254"/>
      <c r="F43" s="253"/>
      <c r="G43" s="253"/>
      <c r="J43" s="675" t="s">
        <v>489</v>
      </c>
      <c r="K43" s="676">
        <f>B43</f>
        <v>0.76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0.99</v>
      </c>
      <c r="C46" s="198"/>
      <c r="D46" s="255"/>
      <c r="E46" s="256"/>
      <c r="F46" s="253"/>
      <c r="G46" s="253"/>
      <c r="J46" s="672" t="s">
        <v>502</v>
      </c>
      <c r="K46" s="676">
        <f>B46</f>
        <v>0.99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0.99</v>
      </c>
      <c r="C48" s="253"/>
      <c r="D48" s="253"/>
      <c r="E48" s="253"/>
      <c r="F48" s="253"/>
      <c r="G48" s="253"/>
      <c r="J48" s="661" t="s">
        <v>498</v>
      </c>
      <c r="K48" s="679">
        <f>B48</f>
        <v>0.99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64.2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98.1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132029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13203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30.9</v>
      </c>
      <c r="D4" s="600">
        <v>63.9</v>
      </c>
      <c r="E4" s="600">
        <v>0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8.9</v>
      </c>
      <c r="D5" s="751">
        <v>43.8</v>
      </c>
      <c r="E5" s="751">
        <v>0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12.3</v>
      </c>
      <c r="D6" s="959">
        <v>64.2</v>
      </c>
      <c r="E6" s="959">
        <v>0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30.9</v>
      </c>
      <c r="I9" s="648">
        <f>IF(ISBLANK(C5),"",C5)</f>
        <v>8.9</v>
      </c>
      <c r="J9" s="649">
        <f>IF(ISBLANK(C6),"",C6)</f>
        <v>12.3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</v>
      </c>
      <c r="D4" s="643">
        <v>0.4</v>
      </c>
      <c r="E4" s="643">
        <v>0.21</v>
      </c>
      <c r="F4" s="643">
        <v>0.6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13</v>
      </c>
      <c r="C5" s="602">
        <v>1.2</v>
      </c>
      <c r="D5" s="602">
        <v>0.9</v>
      </c>
      <c r="E5" s="602">
        <v>0.21</v>
      </c>
      <c r="F5" s="602">
        <v>0.7</v>
      </c>
      <c r="G5" s="602">
        <v>2.7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1</v>
      </c>
      <c r="D6" s="602">
        <v>0.5</v>
      </c>
      <c r="E6" s="602">
        <v>0.23</v>
      </c>
      <c r="F6" s="602">
        <v>0.5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</v>
      </c>
      <c r="C5" s="602">
        <v>97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94</v>
      </c>
      <c r="C6" s="602">
        <v>92.4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90.5</v>
      </c>
      <c r="C7" s="1067">
        <v>98.1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2606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26.1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1303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4973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25098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2510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2628</v>
      </c>
      <c r="C5" s="1034">
        <v>1201</v>
      </c>
      <c r="D5" s="600">
        <v>1427</v>
      </c>
      <c r="G5" s="871" t="s">
        <v>126</v>
      </c>
      <c r="H5" s="637">
        <f>IF(ISBLANK(D7),"",D7)</f>
        <v>1410</v>
      </c>
    </row>
    <row r="6" spans="1:17" x14ac:dyDescent="0.25">
      <c r="A6" s="641">
        <v>2021</v>
      </c>
      <c r="B6" s="1034">
        <v>2496</v>
      </c>
      <c r="C6" s="1034">
        <v>1130</v>
      </c>
      <c r="D6" s="602">
        <v>1366</v>
      </c>
      <c r="G6" s="635" t="s">
        <v>127</v>
      </c>
      <c r="H6" s="623">
        <f>IF(ISBLANK(C7),"",C7)</f>
        <v>1196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2606</v>
      </c>
      <c r="C7" s="1034">
        <v>1196</v>
      </c>
      <c r="D7" s="617">
        <v>1410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1410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1196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710</v>
      </c>
      <c r="C6" s="55">
        <v>349</v>
      </c>
      <c r="D6" s="55">
        <v>361</v>
      </c>
      <c r="E6" s="70">
        <v>907</v>
      </c>
      <c r="F6" s="55">
        <v>472</v>
      </c>
      <c r="G6" s="110">
        <v>435</v>
      </c>
      <c r="H6" s="55">
        <v>494</v>
      </c>
      <c r="I6" s="55">
        <v>229</v>
      </c>
      <c r="J6" s="55">
        <v>265</v>
      </c>
      <c r="K6" s="70">
        <v>1985</v>
      </c>
      <c r="L6" s="55">
        <v>989</v>
      </c>
      <c r="M6" s="110">
        <v>996</v>
      </c>
      <c r="N6" s="70">
        <v>2055</v>
      </c>
      <c r="O6" s="55">
        <v>1055</v>
      </c>
      <c r="P6" s="110">
        <v>1000</v>
      </c>
      <c r="Q6" s="70">
        <v>7335</v>
      </c>
      <c r="R6" s="55">
        <v>3705</v>
      </c>
      <c r="S6" s="110">
        <v>3630</v>
      </c>
      <c r="T6" s="70">
        <v>11087</v>
      </c>
      <c r="U6" s="55">
        <v>5419</v>
      </c>
      <c r="V6" s="160">
        <v>5668</v>
      </c>
    </row>
    <row r="7" spans="1:22" x14ac:dyDescent="0.25">
      <c r="A7" s="286">
        <v>2021</v>
      </c>
      <c r="B7" s="167">
        <v>718</v>
      </c>
      <c r="C7" s="94">
        <v>347</v>
      </c>
      <c r="D7" s="94">
        <v>371</v>
      </c>
      <c r="E7" s="167">
        <v>872</v>
      </c>
      <c r="F7" s="94">
        <v>461</v>
      </c>
      <c r="G7" s="169">
        <v>411</v>
      </c>
      <c r="H7" s="94">
        <v>501</v>
      </c>
      <c r="I7" s="94">
        <v>230</v>
      </c>
      <c r="J7" s="94">
        <v>271</v>
      </c>
      <c r="K7" s="167">
        <v>1960</v>
      </c>
      <c r="L7" s="94">
        <v>975</v>
      </c>
      <c r="M7" s="169">
        <v>985</v>
      </c>
      <c r="N7" s="167">
        <v>2046</v>
      </c>
      <c r="O7" s="94">
        <v>1042</v>
      </c>
      <c r="P7" s="169">
        <v>1004</v>
      </c>
      <c r="Q7" s="167">
        <v>7221</v>
      </c>
      <c r="R7" s="94">
        <v>3655</v>
      </c>
      <c r="S7" s="169">
        <v>3566</v>
      </c>
      <c r="T7" s="212">
        <v>10972</v>
      </c>
      <c r="U7" s="58">
        <v>5360</v>
      </c>
      <c r="V7" s="160">
        <v>5612</v>
      </c>
    </row>
    <row r="8" spans="1:22" x14ac:dyDescent="0.25">
      <c r="A8" s="219">
        <v>2022</v>
      </c>
      <c r="B8" s="72">
        <v>756</v>
      </c>
      <c r="C8" s="61">
        <v>364</v>
      </c>
      <c r="D8" s="61">
        <v>392</v>
      </c>
      <c r="E8" s="72">
        <v>864</v>
      </c>
      <c r="F8" s="61">
        <v>448</v>
      </c>
      <c r="G8" s="111">
        <v>416</v>
      </c>
      <c r="H8" s="61">
        <v>443</v>
      </c>
      <c r="I8" s="61">
        <v>216</v>
      </c>
      <c r="J8" s="61">
        <v>227</v>
      </c>
      <c r="K8" s="72">
        <v>1961</v>
      </c>
      <c r="L8" s="61">
        <v>982</v>
      </c>
      <c r="M8" s="111">
        <v>979</v>
      </c>
      <c r="N8" s="72">
        <v>1616</v>
      </c>
      <c r="O8" s="61">
        <v>828</v>
      </c>
      <c r="P8" s="111">
        <v>788</v>
      </c>
      <c r="Q8" s="72">
        <v>6240</v>
      </c>
      <c r="R8" s="61">
        <v>3141</v>
      </c>
      <c r="S8" s="111">
        <v>3099</v>
      </c>
      <c r="T8" s="72">
        <v>10000</v>
      </c>
      <c r="U8" s="61">
        <v>4856</v>
      </c>
      <c r="V8" s="111">
        <v>5144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756</v>
      </c>
      <c r="C15" s="172">
        <f>E8</f>
        <v>864</v>
      </c>
      <c r="D15" s="172">
        <f>H8</f>
        <v>443</v>
      </c>
      <c r="E15" s="172">
        <f>K8</f>
        <v>1961</v>
      </c>
      <c r="F15" s="172">
        <f>N8</f>
        <v>1616</v>
      </c>
      <c r="G15" s="172">
        <f>Q8</f>
        <v>6240</v>
      </c>
      <c r="H15" s="334">
        <f>T8</f>
        <v>10000</v>
      </c>
      <c r="M15" s="172">
        <f>K8</f>
        <v>1961</v>
      </c>
      <c r="N15" s="172">
        <f>H15-E15-O15</f>
        <v>5899</v>
      </c>
      <c r="O15" s="172">
        <f>H15-(B15+C15+G15)</f>
        <v>2140</v>
      </c>
      <c r="P15" s="29"/>
      <c r="Q15" s="100">
        <f>M15/H15*100</f>
        <v>19.61</v>
      </c>
      <c r="R15" s="100">
        <f>N15/H15*100</f>
        <v>58.989999999999995</v>
      </c>
      <c r="S15" s="100">
        <f>O15/H15*100</f>
        <v>21.4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19.61</v>
      </c>
      <c r="R18" s="100">
        <f>N15/H15*100</f>
        <v>58.989999999999995</v>
      </c>
      <c r="S18" s="100">
        <f>O15/H15*100</f>
        <v>21.4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9.1999999999999993</v>
      </c>
      <c r="C23" s="361"/>
      <c r="D23" s="361"/>
      <c r="E23" s="167">
        <v>9.1999999999999993</v>
      </c>
      <c r="F23" s="361"/>
      <c r="G23" s="362"/>
      <c r="H23" s="167">
        <v>9.17</v>
      </c>
      <c r="I23" s="94">
        <v>0</v>
      </c>
      <c r="J23" s="169">
        <v>18.52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9.3000000000000007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11.9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18.52</v>
      </c>
      <c r="C32" s="674">
        <f>IF(ISBLANK(I23),"",I23)</f>
        <v>0</v>
      </c>
      <c r="F32" s="700">
        <f>A23</f>
        <v>2020</v>
      </c>
      <c r="G32" s="674">
        <f>IF(ISBLANK(J23),"",J23)</f>
        <v>18.52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31</v>
      </c>
      <c r="C4" s="600">
        <v>2</v>
      </c>
      <c r="D4" s="600">
        <v>1</v>
      </c>
      <c r="E4" s="599">
        <v>1</v>
      </c>
      <c r="F4" s="600">
        <v>16.399999999999999</v>
      </c>
      <c r="G4" s="600">
        <v>0.5</v>
      </c>
    </row>
    <row r="5" spans="1:10" x14ac:dyDescent="0.25">
      <c r="A5" s="286">
        <v>2022</v>
      </c>
      <c r="B5" s="751">
        <v>41</v>
      </c>
      <c r="C5" s="751">
        <v>2</v>
      </c>
      <c r="D5" s="751">
        <v>2</v>
      </c>
      <c r="E5" s="753">
        <v>2</v>
      </c>
      <c r="F5" s="751">
        <v>22</v>
      </c>
      <c r="G5" s="751">
        <v>1</v>
      </c>
    </row>
    <row r="6" spans="1:10" x14ac:dyDescent="0.25">
      <c r="A6" s="218">
        <v>2023</v>
      </c>
      <c r="B6" s="752">
        <v>56</v>
      </c>
      <c r="C6" s="752">
        <v>2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31</v>
      </c>
      <c r="C11" s="80">
        <f>IF(ISBLANK(D4),"",D4)</f>
        <v>1</v>
      </c>
      <c r="E11" s="103">
        <f>A4</f>
        <v>2021</v>
      </c>
      <c r="F11" s="80">
        <f>IF(ISBLANK(B4),"",B4)</f>
        <v>31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41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41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56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56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1</v>
      </c>
      <c r="E18" s="603">
        <f>A4</f>
        <v>2021</v>
      </c>
      <c r="F18" s="100">
        <f>IF(ISBLANK(C4),"",C4)</f>
        <v>2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2</v>
      </c>
      <c r="E20" s="155">
        <f t="shared" si="5"/>
        <v>2023</v>
      </c>
      <c r="F20" s="83">
        <f>IF(ISBLANK(C6),"",C6)</f>
        <v>2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775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9.5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329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18.600000000000001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374</v>
      </c>
    </row>
    <row r="17" spans="2:3" x14ac:dyDescent="0.25">
      <c r="B17" s="253">
        <v>2022</v>
      </c>
      <c r="C17" s="1100">
        <v>363</v>
      </c>
    </row>
    <row r="18" spans="2:3" x14ac:dyDescent="0.25">
      <c r="B18" s="253">
        <v>2023</v>
      </c>
      <c r="C18" s="1100">
        <v>329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374</v>
      </c>
    </row>
    <row r="22" spans="2:3" x14ac:dyDescent="0.25">
      <c r="B22" s="636">
        <f>B17</f>
        <v>2022</v>
      </c>
      <c r="C22" s="636">
        <f t="shared" ref="C22:C23" si="0">IF(ISBLANK(C17),"",C17)</f>
        <v>363</v>
      </c>
    </row>
    <row r="23" spans="2:3" x14ac:dyDescent="0.25">
      <c r="B23" s="636">
        <f>B18</f>
        <v>2023</v>
      </c>
      <c r="C23" s="636">
        <f t="shared" si="0"/>
        <v>329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19</v>
      </c>
      <c r="D5" s="55">
        <v>7</v>
      </c>
      <c r="E5" s="269">
        <f>SUM(B5:D5)</f>
        <v>31</v>
      </c>
      <c r="F5" s="71">
        <v>1161</v>
      </c>
      <c r="G5" s="70">
        <v>0.3</v>
      </c>
      <c r="H5" s="55">
        <v>0.3</v>
      </c>
      <c r="I5" s="110">
        <v>0.3</v>
      </c>
      <c r="J5" s="71">
        <v>10.6</v>
      </c>
    </row>
    <row r="6" spans="1:10" x14ac:dyDescent="0.25">
      <c r="A6" s="286">
        <v>2022</v>
      </c>
      <c r="B6" s="757">
        <v>8</v>
      </c>
      <c r="C6" s="758">
        <v>18</v>
      </c>
      <c r="D6" s="758">
        <v>7</v>
      </c>
      <c r="E6" s="270">
        <f>SUM(B6:D6)</f>
        <v>33</v>
      </c>
      <c r="F6" s="214">
        <v>944</v>
      </c>
      <c r="G6" s="457">
        <v>0.4</v>
      </c>
      <c r="H6" s="458">
        <v>0.3</v>
      </c>
      <c r="I6" s="763">
        <v>0.3</v>
      </c>
      <c r="J6" s="214">
        <v>9.5</v>
      </c>
    </row>
    <row r="7" spans="1:10" x14ac:dyDescent="0.25">
      <c r="A7" s="218">
        <v>2023</v>
      </c>
      <c r="B7" s="167">
        <v>12</v>
      </c>
      <c r="C7" s="94">
        <v>22</v>
      </c>
      <c r="D7" s="94">
        <v>5</v>
      </c>
      <c r="E7" s="447">
        <f>SUM(B7:D7)</f>
        <v>39</v>
      </c>
      <c r="F7" s="168">
        <v>775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944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775</v>
      </c>
      <c r="C15" s="28"/>
      <c r="D15" s="28"/>
      <c r="F15" s="626" t="s">
        <v>1527</v>
      </c>
      <c r="G15" s="622">
        <f>IF(ISBLANK(C7),"",C7)</f>
        <v>22</v>
      </c>
      <c r="I15" s="626" t="s">
        <v>1538</v>
      </c>
      <c r="J15" s="622">
        <f>IF(ISBLANK(C7),"",C7)</f>
        <v>22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</v>
      </c>
      <c r="I16" s="627" t="s">
        <v>1539</v>
      </c>
      <c r="J16" s="623">
        <f>IF(ISBLANK(D7),"",D7)</f>
        <v>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13.9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</v>
      </c>
      <c r="C8" s="760"/>
      <c r="D8" s="760"/>
      <c r="E8" s="601">
        <v>11.5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13.9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15</v>
      </c>
      <c r="C18" s="755"/>
      <c r="I18" s="702">
        <f>A8</f>
        <v>2022</v>
      </c>
      <c r="J18" s="676">
        <f>IF(ISBLANK(E8),"",E8)</f>
        <v>11.5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67</v>
      </c>
      <c r="D5" s="449">
        <f>IF(ISBLANK(B5),"",A5)</f>
        <v>2021</v>
      </c>
      <c r="E5" s="618">
        <f>IF(ISBLANK(B5),"",B5)</f>
        <v>67</v>
      </c>
      <c r="K5" s="217">
        <v>2020</v>
      </c>
      <c r="L5" s="655">
        <v>15.7</v>
      </c>
    </row>
    <row r="6" spans="1:12" x14ac:dyDescent="0.25">
      <c r="A6" s="229">
        <v>2022</v>
      </c>
      <c r="B6" s="602">
        <v>81</v>
      </c>
      <c r="D6" s="450">
        <f>IF(ISBLANK(B6),"",A6)</f>
        <v>2022</v>
      </c>
      <c r="E6" s="619">
        <f>IF(ISBLANK(B6),"",B6)</f>
        <v>81</v>
      </c>
      <c r="K6" s="286">
        <v>2021</v>
      </c>
      <c r="L6" s="657">
        <v>15.9</v>
      </c>
    </row>
    <row r="7" spans="1:12" x14ac:dyDescent="0.25">
      <c r="A7" s="123">
        <v>2023</v>
      </c>
      <c r="B7" s="617">
        <v>86</v>
      </c>
      <c r="D7" s="379">
        <f>IF(ISBLANK(B7),"",A7)</f>
        <v>2023</v>
      </c>
      <c r="E7" s="620">
        <f>IF(ISBLANK(B7),"",B7)</f>
        <v>86</v>
      </c>
      <c r="K7" s="219">
        <v>2022</v>
      </c>
      <c r="L7" s="617">
        <v>21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17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</v>
      </c>
      <c r="C5" s="602">
        <v>19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</v>
      </c>
      <c r="C6" s="602">
        <v>41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2207</v>
      </c>
      <c r="D5" s="643">
        <v>526</v>
      </c>
      <c r="E5" s="869">
        <v>23.7</v>
      </c>
      <c r="F5" s="1039">
        <v>22.2</v>
      </c>
      <c r="G5" s="1039">
        <v>25.2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2728</v>
      </c>
      <c r="D6" s="657">
        <v>624</v>
      </c>
      <c r="E6" s="657">
        <v>22.7</v>
      </c>
      <c r="F6" s="657">
        <v>21.1</v>
      </c>
      <c r="G6" s="657">
        <v>24.3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</v>
      </c>
      <c r="C7" s="617">
        <v>4973</v>
      </c>
      <c r="D7" s="617">
        <v>1303</v>
      </c>
      <c r="E7" s="617">
        <v>26.1</v>
      </c>
      <c r="F7" s="617">
        <v>24.6</v>
      </c>
      <c r="G7" s="617">
        <v>27.4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19.2</v>
      </c>
      <c r="C4" s="655">
        <v>161</v>
      </c>
      <c r="D4" s="655">
        <v>8.3000000000000007</v>
      </c>
      <c r="E4" s="655">
        <v>67</v>
      </c>
      <c r="F4" s="655">
        <v>0.6</v>
      </c>
      <c r="G4" s="655">
        <v>32</v>
      </c>
      <c r="H4" s="655">
        <v>3</v>
      </c>
      <c r="I4" s="655">
        <v>9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18.600000000000001</v>
      </c>
      <c r="C5" s="602">
        <v>141</v>
      </c>
      <c r="D5" s="602">
        <v>7.2</v>
      </c>
      <c r="E5" s="602">
        <v>74</v>
      </c>
      <c r="F5" s="602">
        <v>0.7</v>
      </c>
      <c r="G5" s="602">
        <v>43</v>
      </c>
      <c r="H5" s="602">
        <v>4</v>
      </c>
      <c r="I5" s="602">
        <v>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129</v>
      </c>
      <c r="D6" s="617"/>
      <c r="E6" s="617">
        <v>74</v>
      </c>
      <c r="F6" s="617"/>
      <c r="G6" s="617">
        <v>58</v>
      </c>
      <c r="H6" s="617">
        <v>4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109</v>
      </c>
      <c r="C4" s="1006">
        <v>55</v>
      </c>
      <c r="D4" s="1006">
        <v>54</v>
      </c>
      <c r="E4" s="1005">
        <v>202</v>
      </c>
      <c r="F4" s="1006">
        <v>107</v>
      </c>
      <c r="G4" s="1006">
        <v>95</v>
      </c>
      <c r="H4" s="1007">
        <v>9.8000000000000007</v>
      </c>
      <c r="I4" s="1007">
        <v>18.2</v>
      </c>
      <c r="J4" s="1007">
        <v>-8.4</v>
      </c>
      <c r="K4" s="70">
        <v>121</v>
      </c>
      <c r="L4" s="55">
        <v>59</v>
      </c>
      <c r="M4" s="110">
        <v>62</v>
      </c>
      <c r="N4" s="55">
        <v>132</v>
      </c>
      <c r="O4" s="55">
        <v>61</v>
      </c>
      <c r="P4" s="110">
        <v>71</v>
      </c>
    </row>
    <row r="5" spans="1:17" x14ac:dyDescent="0.25">
      <c r="A5" s="286">
        <v>2021</v>
      </c>
      <c r="B5" s="1008">
        <v>108</v>
      </c>
      <c r="C5" s="1009">
        <v>47</v>
      </c>
      <c r="D5" s="1009">
        <v>61</v>
      </c>
      <c r="E5" s="1008">
        <v>220</v>
      </c>
      <c r="F5" s="1009">
        <v>111</v>
      </c>
      <c r="G5" s="1009">
        <v>109</v>
      </c>
      <c r="H5" s="1010">
        <v>9.8000000000000007</v>
      </c>
      <c r="I5" s="1010">
        <v>20.100000000000001</v>
      </c>
      <c r="J5" s="1010">
        <v>-10.199999999999999</v>
      </c>
      <c r="K5" s="212">
        <v>185</v>
      </c>
      <c r="L5" s="58">
        <v>80</v>
      </c>
      <c r="M5" s="160">
        <v>105</v>
      </c>
      <c r="N5" s="58">
        <v>198</v>
      </c>
      <c r="O5" s="58">
        <v>80</v>
      </c>
      <c r="P5" s="160">
        <v>118</v>
      </c>
    </row>
    <row r="6" spans="1:17" x14ac:dyDescent="0.25">
      <c r="A6" s="219">
        <v>2022</v>
      </c>
      <c r="B6" s="1011">
        <v>83</v>
      </c>
      <c r="C6" s="1012">
        <v>38</v>
      </c>
      <c r="D6" s="1012">
        <v>45</v>
      </c>
      <c r="E6" s="1011">
        <v>174</v>
      </c>
      <c r="F6" s="1012">
        <v>83</v>
      </c>
      <c r="G6" s="1012">
        <v>91</v>
      </c>
      <c r="H6" s="1013">
        <v>8.3000000000000007</v>
      </c>
      <c r="I6" s="1013">
        <v>17.399999999999999</v>
      </c>
      <c r="J6" s="1013">
        <v>-9.1</v>
      </c>
      <c r="K6" s="1014">
        <v>218</v>
      </c>
      <c r="L6" s="1015">
        <v>103</v>
      </c>
      <c r="M6" s="1016">
        <v>115</v>
      </c>
      <c r="N6" s="1015">
        <v>234</v>
      </c>
      <c r="O6" s="1015">
        <v>112</v>
      </c>
      <c r="P6" s="1016">
        <v>122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54</v>
      </c>
      <c r="C13" s="319">
        <f>IF(ISBLANK(C4),"",C4)</f>
        <v>55</v>
      </c>
      <c r="D13" s="364"/>
      <c r="E13" s="322">
        <f>A4</f>
        <v>2020</v>
      </c>
      <c r="F13" s="319">
        <f>IF(ISBLANK(G4),"",G4)</f>
        <v>95</v>
      </c>
      <c r="G13" s="319">
        <f>IF(ISBLANK(F4),"",F4)</f>
        <v>107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61</v>
      </c>
      <c r="C14" s="320">
        <f t="shared" ref="C14:C15" si="2">IF(ISBLANK(C5),"",C5)</f>
        <v>47</v>
      </c>
      <c r="D14" s="364"/>
      <c r="E14" s="323">
        <f t="shared" ref="E14:E15" si="3">A5</f>
        <v>2021</v>
      </c>
      <c r="F14" s="320">
        <f t="shared" ref="F14:F15" si="4">IF(ISBLANK(G5),"",G5)</f>
        <v>109</v>
      </c>
      <c r="G14" s="320">
        <f t="shared" ref="G14:G15" si="5">IF(ISBLANK(F5),"",F5)</f>
        <v>111</v>
      </c>
      <c r="H14" s="389"/>
      <c r="I14" s="389"/>
      <c r="J14" s="48"/>
      <c r="K14" s="325" t="s">
        <v>536</v>
      </c>
      <c r="L14" s="328">
        <f>IF(ISBLANK(K4),"",K4)</f>
        <v>121</v>
      </c>
      <c r="M14" s="328">
        <f>IF(ISBLANK(K5),"",K5)</f>
        <v>185</v>
      </c>
      <c r="N14" s="328">
        <f>IF(ISBLANK(K6),"",K6)</f>
        <v>218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45</v>
      </c>
      <c r="C15" s="321">
        <f t="shared" si="2"/>
        <v>38</v>
      </c>
      <c r="E15" s="324">
        <f t="shared" si="3"/>
        <v>2022</v>
      </c>
      <c r="F15" s="321">
        <f t="shared" si="4"/>
        <v>91</v>
      </c>
      <c r="G15" s="321">
        <f t="shared" si="5"/>
        <v>83</v>
      </c>
      <c r="H15" s="211"/>
      <c r="I15" s="211"/>
      <c r="J15" s="28"/>
      <c r="K15" s="326" t="s">
        <v>535</v>
      </c>
      <c r="L15" s="329">
        <f>IF(ISBLANK(N4),"",N4)</f>
        <v>132</v>
      </c>
      <c r="M15" s="329">
        <f>IF(ISBLANK(N5),"",N5)</f>
        <v>198</v>
      </c>
      <c r="N15" s="329">
        <f>IF(ISBLANK(N6),"",N6)</f>
        <v>234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121</v>
      </c>
      <c r="M19" s="328">
        <f>IF(ISBLANK(K5),"",K5)</f>
        <v>185</v>
      </c>
      <c r="N19" s="328">
        <f>IF(ISBLANK(K6),"",K6)</f>
        <v>218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132</v>
      </c>
      <c r="M20" s="329">
        <f>IF(ISBLANK(N5),"",N5)</f>
        <v>198</v>
      </c>
      <c r="N20" s="329">
        <f>IF(ISBLANK(N6),"",N6)</f>
        <v>234</v>
      </c>
      <c r="O20" s="364"/>
    </row>
    <row r="21" spans="1:15" x14ac:dyDescent="0.25">
      <c r="A21" s="322">
        <f>A4</f>
        <v>2020</v>
      </c>
      <c r="B21" s="319">
        <f>IF(ISBLANK(D4),"",D4)</f>
        <v>54</v>
      </c>
      <c r="C21" s="319">
        <f>IF(ISBLANK(C4),"",C4)</f>
        <v>55</v>
      </c>
      <c r="E21" s="322">
        <f>A4</f>
        <v>2020</v>
      </c>
      <c r="F21" s="319">
        <f>IF(ISBLANK(G4),"",G4)</f>
        <v>95</v>
      </c>
      <c r="G21" s="319">
        <f>IF(ISBLANK(F4),"",F4)</f>
        <v>107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61</v>
      </c>
      <c r="C22" s="320">
        <f t="shared" ref="C22:C23" si="8">IF(ISBLANK(C5),"",C5)</f>
        <v>47</v>
      </c>
      <c r="E22" s="323">
        <f t="shared" ref="E22:E23" si="9">A5</f>
        <v>2021</v>
      </c>
      <c r="F22" s="320">
        <f t="shared" ref="F22:F23" si="10">IF(ISBLANK(G5),"",G5)</f>
        <v>109</v>
      </c>
      <c r="G22" s="320">
        <f t="shared" ref="G22:G23" si="11">IF(ISBLANK(F5),"",F5)</f>
        <v>111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45</v>
      </c>
      <c r="C23" s="321">
        <f t="shared" si="8"/>
        <v>38</v>
      </c>
      <c r="E23" s="324">
        <f t="shared" si="9"/>
        <v>2022</v>
      </c>
      <c r="F23" s="321">
        <f t="shared" si="10"/>
        <v>91</v>
      </c>
      <c r="G23" s="321">
        <f t="shared" si="11"/>
        <v>83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3</v>
      </c>
      <c r="F5" s="616"/>
      <c r="G5" s="945"/>
      <c r="H5" s="599">
        <v>24</v>
      </c>
      <c r="I5" s="616">
        <v>8</v>
      </c>
      <c r="J5" s="616">
        <v>16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7</v>
      </c>
      <c r="F6" s="1028"/>
      <c r="G6" s="980"/>
      <c r="H6" s="1034">
        <v>29</v>
      </c>
      <c r="I6" s="1028">
        <v>9</v>
      </c>
      <c r="J6" s="1028">
        <v>20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8</v>
      </c>
      <c r="F7" s="1028"/>
      <c r="G7" s="980"/>
      <c r="H7" s="1034">
        <v>31</v>
      </c>
      <c r="I7" s="1028">
        <v>12</v>
      </c>
      <c r="J7" s="1028">
        <v>19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</v>
      </c>
    </row>
    <row r="15" spans="1:12" ht="30" x14ac:dyDescent="0.25">
      <c r="A15" s="833" t="s">
        <v>1543</v>
      </c>
      <c r="B15" s="623">
        <f>IF(ISBLANK(J7),"",J7)</f>
        <v>19</v>
      </c>
    </row>
    <row r="17" spans="1:2" x14ac:dyDescent="0.25">
      <c r="A17" s="625" t="s">
        <v>1540</v>
      </c>
      <c r="B17" s="621">
        <f>IF(ISBLANK(I7),"",I7)</f>
        <v>12</v>
      </c>
    </row>
    <row r="18" spans="1:2" x14ac:dyDescent="0.25">
      <c r="A18" s="627" t="s">
        <v>1541</v>
      </c>
      <c r="B18" s="623">
        <f>IF(ISBLANK(J7),"",J7)</f>
        <v>19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61.1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60.8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56.3</v>
      </c>
      <c r="C10" s="614">
        <v>28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61.1</v>
      </c>
      <c r="C14" s="73">
        <v>36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89.814999999999998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4.26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89.814999999999998</v>
      </c>
      <c r="C5" s="611">
        <v>39.435000000000002</v>
      </c>
      <c r="D5" s="751">
        <v>2841</v>
      </c>
      <c r="E5" s="751">
        <v>26</v>
      </c>
      <c r="G5" s="358">
        <v>2014</v>
      </c>
      <c r="H5" s="70">
        <v>4.26</v>
      </c>
      <c r="I5" s="55">
        <v>4.26</v>
      </c>
      <c r="J5" s="55">
        <v>0</v>
      </c>
      <c r="K5" s="71">
        <v>0</v>
      </c>
    </row>
    <row r="6" spans="1:12" x14ac:dyDescent="0.25">
      <c r="A6" s="286">
        <v>2021</v>
      </c>
      <c r="B6" s="601">
        <v>89.814999999999998</v>
      </c>
      <c r="C6" s="612">
        <v>39.435000000000002</v>
      </c>
      <c r="D6" s="959">
        <v>2713</v>
      </c>
      <c r="E6" s="959">
        <v>25</v>
      </c>
      <c r="G6" s="480">
        <v>2017</v>
      </c>
      <c r="H6" s="212">
        <v>4.26</v>
      </c>
      <c r="I6" s="58">
        <v>4.26</v>
      </c>
      <c r="J6" s="58">
        <v>0</v>
      </c>
      <c r="K6" s="214">
        <v>0</v>
      </c>
    </row>
    <row r="7" spans="1:12" x14ac:dyDescent="0.25">
      <c r="A7" s="218">
        <v>2022</v>
      </c>
      <c r="B7" s="601">
        <v>89.814999999999998</v>
      </c>
      <c r="C7" s="612">
        <v>39.435000000000002</v>
      </c>
      <c r="D7" s="959">
        <v>2665</v>
      </c>
      <c r="E7" s="959">
        <v>27</v>
      </c>
      <c r="G7" s="482">
        <v>2020</v>
      </c>
      <c r="H7" s="72">
        <v>4.26</v>
      </c>
      <c r="I7" s="61">
        <v>4.26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39.435000000000002</v>
      </c>
      <c r="D14" s="631">
        <f>A5</f>
        <v>2020</v>
      </c>
      <c r="E14" s="625">
        <f>IF(ISBLANK(D5),"",D5)</f>
        <v>2841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89.814999999999998</v>
      </c>
      <c r="D15" s="632">
        <f t="shared" ref="D15:D16" si="0">A6</f>
        <v>2021</v>
      </c>
      <c r="E15" s="626">
        <f>IF(ISBLANK(D6),"",D6)</f>
        <v>2713</v>
      </c>
      <c r="F15" s="211"/>
      <c r="G15" s="635" t="s">
        <v>926</v>
      </c>
      <c r="H15" s="623">
        <f>IF(ISBLANK(I7),"",I7)</f>
        <v>4.26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2665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39.435000000000002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89.814999999999998</v>
      </c>
      <c r="F20" s="253"/>
      <c r="G20" s="635" t="s">
        <v>528</v>
      </c>
      <c r="H20" s="623">
        <f>IF(ISBLANK(I7),"",I7)</f>
        <v>4.26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3400</v>
      </c>
      <c r="D5" s="1093">
        <v>111</v>
      </c>
      <c r="E5" s="1092"/>
      <c r="F5" s="1093"/>
    </row>
    <row r="6" spans="1:9" x14ac:dyDescent="0.25">
      <c r="A6" s="218">
        <v>2021</v>
      </c>
      <c r="B6" s="1092">
        <v>0.4</v>
      </c>
      <c r="C6" s="1092">
        <v>3400</v>
      </c>
      <c r="D6" s="1093">
        <v>111</v>
      </c>
      <c r="E6" s="1092"/>
      <c r="F6" s="1093"/>
    </row>
    <row r="7" spans="1:9" x14ac:dyDescent="0.25">
      <c r="A7" s="219">
        <v>2022</v>
      </c>
      <c r="B7" s="73">
        <v>0.2</v>
      </c>
      <c r="C7" s="73">
        <v>3400</v>
      </c>
      <c r="D7" s="73">
        <v>111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2524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575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1949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6349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2546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3803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4.4000000000000004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457</v>
      </c>
      <c r="C5" s="458">
        <v>423</v>
      </c>
      <c r="D5" s="458">
        <v>34</v>
      </c>
      <c r="E5" s="457">
        <v>1493</v>
      </c>
      <c r="F5" s="458">
        <v>1293</v>
      </c>
      <c r="G5" s="458">
        <v>200</v>
      </c>
      <c r="H5" s="457">
        <v>3.1</v>
      </c>
      <c r="I5" s="763">
        <v>5.9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665</v>
      </c>
      <c r="C6" s="458">
        <v>531</v>
      </c>
      <c r="D6" s="458">
        <v>134</v>
      </c>
      <c r="E6" s="457">
        <v>2159</v>
      </c>
      <c r="F6" s="458">
        <v>1686</v>
      </c>
      <c r="G6" s="458">
        <v>473</v>
      </c>
      <c r="H6" s="457">
        <v>3.2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2524</v>
      </c>
      <c r="C7" s="612">
        <v>575</v>
      </c>
      <c r="D7" s="612">
        <v>1949</v>
      </c>
      <c r="E7" s="601">
        <v>6349</v>
      </c>
      <c r="F7" s="612">
        <v>2546</v>
      </c>
      <c r="G7" s="612">
        <v>3803</v>
      </c>
      <c r="H7" s="947">
        <v>4.4000000000000004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457</v>
      </c>
      <c r="C14" s="674">
        <f t="shared" ref="C14:D14" si="0">IF(ISBLANK(C5),"",C5)</f>
        <v>423</v>
      </c>
      <c r="D14" s="669">
        <f t="shared" si="0"/>
        <v>34</v>
      </c>
      <c r="F14" s="884">
        <f>A5</f>
        <v>2020</v>
      </c>
      <c r="G14" s="674">
        <f>IF(ISBLANK(E5),"",E5)</f>
        <v>1493</v>
      </c>
      <c r="H14" s="674">
        <f t="shared" ref="H14:I16" si="1">IF(ISBLANK(F5),"",F5)</f>
        <v>1293</v>
      </c>
      <c r="I14" s="669">
        <f t="shared" si="1"/>
        <v>200</v>
      </c>
      <c r="J14" s="756"/>
      <c r="K14" s="884">
        <f>A5</f>
        <v>2020</v>
      </c>
      <c r="L14" s="674">
        <f>IF(ISBLANK(H5),"",H5)</f>
        <v>3.1</v>
      </c>
      <c r="M14" s="669">
        <f>IF(ISBLANK(I5),"",I5)</f>
        <v>5.9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665</v>
      </c>
      <c r="C15" s="879">
        <f t="shared" si="3"/>
        <v>531</v>
      </c>
      <c r="D15" s="886">
        <f t="shared" si="3"/>
        <v>134</v>
      </c>
      <c r="F15" s="890">
        <f t="shared" ref="F15:F16" si="4">A6</f>
        <v>2021</v>
      </c>
      <c r="G15" s="853">
        <f t="shared" ref="G15:G16" si="5">IF(ISBLANK(E6),"",E6)</f>
        <v>2159</v>
      </c>
      <c r="H15" s="853">
        <f t="shared" si="1"/>
        <v>1686</v>
      </c>
      <c r="I15" s="670">
        <f t="shared" si="1"/>
        <v>473</v>
      </c>
      <c r="J15" s="211"/>
      <c r="K15" s="890">
        <f t="shared" ref="K15:K16" si="6">A6</f>
        <v>2021</v>
      </c>
      <c r="L15" s="853">
        <f t="shared" ref="L15:M16" si="7">IF(ISBLANK(H6),"",H6)</f>
        <v>3.2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2524</v>
      </c>
      <c r="C16" s="888">
        <f t="shared" si="3"/>
        <v>575</v>
      </c>
      <c r="D16" s="889">
        <f t="shared" si="3"/>
        <v>1949</v>
      </c>
      <c r="F16" s="891">
        <f t="shared" si="4"/>
        <v>2022</v>
      </c>
      <c r="G16" s="676">
        <f t="shared" si="5"/>
        <v>6349</v>
      </c>
      <c r="H16" s="676">
        <f t="shared" si="1"/>
        <v>2546</v>
      </c>
      <c r="I16" s="671">
        <f t="shared" si="1"/>
        <v>3803</v>
      </c>
      <c r="J16" s="211"/>
      <c r="K16" s="891">
        <f t="shared" si="6"/>
        <v>2022</v>
      </c>
      <c r="L16" s="676">
        <f t="shared" si="7"/>
        <v>4.4000000000000004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457</v>
      </c>
      <c r="C22" s="674">
        <f t="shared" ref="C22:D22" si="8">IF(ISBLANK(C5),"",C5)</f>
        <v>423</v>
      </c>
      <c r="D22" s="669">
        <f t="shared" si="8"/>
        <v>34</v>
      </c>
      <c r="F22" s="884">
        <f>A5</f>
        <v>2020</v>
      </c>
      <c r="G22" s="674">
        <f>IF(ISBLANK(E5),"",E5)</f>
        <v>1493</v>
      </c>
      <c r="H22" s="674">
        <f t="shared" ref="H22:I24" si="9">IF(ISBLANK(F5),"",F5)</f>
        <v>1293</v>
      </c>
      <c r="I22" s="669">
        <f t="shared" si="9"/>
        <v>200</v>
      </c>
      <c r="J22" s="756"/>
      <c r="K22" s="884">
        <f>A5</f>
        <v>2020</v>
      </c>
      <c r="L22" s="674">
        <f>IF(ISBLANK(H5),"",H5)</f>
        <v>3.1</v>
      </c>
      <c r="M22" s="669">
        <f>IF(ISBLANK(I5),"",I5)</f>
        <v>5.9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665</v>
      </c>
      <c r="C23" s="853">
        <f t="shared" si="11"/>
        <v>531</v>
      </c>
      <c r="D23" s="670">
        <f t="shared" si="11"/>
        <v>134</v>
      </c>
      <c r="F23" s="890">
        <f t="shared" ref="F23:F24" si="12">A6</f>
        <v>2021</v>
      </c>
      <c r="G23" s="853">
        <f t="shared" ref="G23:G24" si="13">IF(ISBLANK(E6),"",E6)</f>
        <v>2159</v>
      </c>
      <c r="H23" s="853">
        <f t="shared" si="9"/>
        <v>1686</v>
      </c>
      <c r="I23" s="670">
        <f t="shared" si="9"/>
        <v>473</v>
      </c>
      <c r="J23" s="211"/>
      <c r="K23" s="890">
        <f t="shared" ref="K23:K24" si="14">A6</f>
        <v>2021</v>
      </c>
      <c r="L23" s="853">
        <f t="shared" ref="L23:M24" si="15">IF(ISBLANK(H6),"",H6)</f>
        <v>3.2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2524</v>
      </c>
      <c r="C24" s="676">
        <f t="shared" si="11"/>
        <v>575</v>
      </c>
      <c r="D24" s="671">
        <f t="shared" si="11"/>
        <v>1949</v>
      </c>
      <c r="F24" s="891">
        <f t="shared" si="12"/>
        <v>2022</v>
      </c>
      <c r="G24" s="676">
        <f t="shared" si="13"/>
        <v>6349</v>
      </c>
      <c r="H24" s="676">
        <f t="shared" si="9"/>
        <v>2546</v>
      </c>
      <c r="I24" s="671">
        <f t="shared" si="9"/>
        <v>3803</v>
      </c>
      <c r="J24" s="211"/>
      <c r="K24" s="891">
        <f t="shared" si="14"/>
        <v>2022</v>
      </c>
      <c r="L24" s="676">
        <f t="shared" si="15"/>
        <v>4.4000000000000004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30</v>
      </c>
      <c r="C3" s="71">
        <v>5</v>
      </c>
      <c r="D3" s="71">
        <v>7.7</v>
      </c>
      <c r="F3" s="105" t="s">
        <v>537</v>
      </c>
      <c r="G3" s="97">
        <f>IF(ISBLANK(B3),"",B3)</f>
        <v>30</v>
      </c>
      <c r="H3" s="97">
        <f>IF(ISBLANK(B4),"",B4)</f>
        <v>51</v>
      </c>
      <c r="I3" s="97">
        <f>IF(ISBLANK(B5),"",B5)</f>
        <v>46</v>
      </c>
      <c r="J3" s="365"/>
    </row>
    <row r="4" spans="1:12" x14ac:dyDescent="0.25">
      <c r="A4" s="286">
        <v>2021</v>
      </c>
      <c r="B4" s="214">
        <v>51</v>
      </c>
      <c r="C4" s="214">
        <v>1</v>
      </c>
      <c r="D4" s="214">
        <v>9.5</v>
      </c>
      <c r="F4" s="130" t="s">
        <v>538</v>
      </c>
      <c r="G4" s="98">
        <f>IF(ISBLANK(C3),"",C3)</f>
        <v>5</v>
      </c>
      <c r="H4" s="98">
        <f>IF(ISBLANK(C4),"",C4)</f>
        <v>1</v>
      </c>
      <c r="I4" s="98">
        <f>IF(ISBLANK(C5),"",C5)</f>
        <v>12</v>
      </c>
      <c r="J4" s="365"/>
    </row>
    <row r="5" spans="1:12" x14ac:dyDescent="0.25">
      <c r="A5" s="218">
        <v>2022</v>
      </c>
      <c r="B5" s="168">
        <v>46</v>
      </c>
      <c r="C5" s="168">
        <v>12</v>
      </c>
      <c r="D5" s="168">
        <v>16.399999999999999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30</v>
      </c>
      <c r="H8" s="97">
        <f>IF(ISBLANK(B4),"",B4)</f>
        <v>51</v>
      </c>
      <c r="I8" s="97">
        <f>IF(ISBLANK(B5),"",B5)</f>
        <v>46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1</v>
      </c>
      <c r="I9" s="98">
        <f>IF(ISBLANK(C5),"",C5)</f>
        <v>12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7.7</v>
      </c>
      <c r="H13" s="132">
        <f>IF(ISBLANK(D4),"",D4)</f>
        <v>9.5</v>
      </c>
      <c r="I13" s="132">
        <f>IF(ISBLANK(D5),"",D5)</f>
        <v>16.399999999999999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283</v>
      </c>
      <c r="C4" s="110">
        <v>259</v>
      </c>
      <c r="E4" s="29" t="s">
        <v>540</v>
      </c>
      <c r="F4" s="163">
        <f>B4/($B$22+$C$22)*100</f>
        <v>2.83</v>
      </c>
      <c r="G4" s="163">
        <f>C4/($B$22+$C$22)*100</f>
        <v>2.59</v>
      </c>
      <c r="J4" s="29" t="s">
        <v>540</v>
      </c>
      <c r="K4" s="163">
        <f>G4</f>
        <v>2.59</v>
      </c>
    </row>
    <row r="5" spans="1:11" x14ac:dyDescent="0.25">
      <c r="A5" s="202" t="s">
        <v>541</v>
      </c>
      <c r="B5" s="212">
        <v>251</v>
      </c>
      <c r="C5" s="160">
        <v>271</v>
      </c>
      <c r="E5" s="29" t="s">
        <v>541</v>
      </c>
      <c r="F5" s="163">
        <f t="shared" ref="F5:G21" si="0">B5/($B$22+$C$22)*100</f>
        <v>2.5100000000000002</v>
      </c>
      <c r="G5" s="163">
        <f t="shared" si="0"/>
        <v>2.71</v>
      </c>
      <c r="J5" s="29" t="s">
        <v>541</v>
      </c>
      <c r="K5" s="163">
        <f t="shared" ref="K5:K21" si="1">G5</f>
        <v>2.71</v>
      </c>
    </row>
    <row r="6" spans="1:11" x14ac:dyDescent="0.25">
      <c r="A6" s="202" t="s">
        <v>542</v>
      </c>
      <c r="B6" s="212">
        <v>274</v>
      </c>
      <c r="C6" s="160">
        <v>282</v>
      </c>
      <c r="E6" s="29" t="s">
        <v>542</v>
      </c>
      <c r="F6" s="163">
        <f t="shared" si="0"/>
        <v>2.74</v>
      </c>
      <c r="G6" s="163">
        <f t="shared" si="0"/>
        <v>2.82</v>
      </c>
      <c r="J6" s="29" t="s">
        <v>542</v>
      </c>
      <c r="K6" s="163">
        <f t="shared" si="1"/>
        <v>2.82</v>
      </c>
    </row>
    <row r="7" spans="1:11" x14ac:dyDescent="0.25">
      <c r="A7" s="202" t="s">
        <v>543</v>
      </c>
      <c r="B7" s="212">
        <v>283</v>
      </c>
      <c r="C7" s="160">
        <v>275</v>
      </c>
      <c r="E7" s="29" t="s">
        <v>543</v>
      </c>
      <c r="F7" s="163">
        <f t="shared" si="0"/>
        <v>2.83</v>
      </c>
      <c r="G7" s="163">
        <f t="shared" si="0"/>
        <v>2.75</v>
      </c>
      <c r="J7" s="29" t="s">
        <v>543</v>
      </c>
      <c r="K7" s="163">
        <f t="shared" si="1"/>
        <v>2.75</v>
      </c>
    </row>
    <row r="8" spans="1:11" x14ac:dyDescent="0.25">
      <c r="A8" s="202" t="s">
        <v>544</v>
      </c>
      <c r="B8" s="212">
        <v>259</v>
      </c>
      <c r="C8" s="160">
        <v>276</v>
      </c>
      <c r="E8" s="29" t="s">
        <v>544</v>
      </c>
      <c r="F8" s="163">
        <f t="shared" si="0"/>
        <v>2.59</v>
      </c>
      <c r="G8" s="163">
        <f t="shared" si="0"/>
        <v>2.76</v>
      </c>
      <c r="J8" s="29" t="s">
        <v>544</v>
      </c>
      <c r="K8" s="163">
        <f t="shared" si="1"/>
        <v>2.76</v>
      </c>
    </row>
    <row r="9" spans="1:11" x14ac:dyDescent="0.25">
      <c r="A9" s="202" t="s">
        <v>545</v>
      </c>
      <c r="B9" s="212">
        <v>246</v>
      </c>
      <c r="C9" s="160">
        <v>277</v>
      </c>
      <c r="E9" s="29" t="s">
        <v>545</v>
      </c>
      <c r="F9" s="163">
        <f t="shared" si="0"/>
        <v>2.46</v>
      </c>
      <c r="G9" s="163">
        <f t="shared" si="0"/>
        <v>2.77</v>
      </c>
      <c r="J9" s="29" t="s">
        <v>545</v>
      </c>
      <c r="K9" s="163">
        <f t="shared" si="1"/>
        <v>2.77</v>
      </c>
    </row>
    <row r="10" spans="1:11" x14ac:dyDescent="0.25">
      <c r="A10" s="202" t="s">
        <v>546</v>
      </c>
      <c r="B10" s="212">
        <v>270</v>
      </c>
      <c r="C10" s="160">
        <v>279</v>
      </c>
      <c r="E10" s="29" t="s">
        <v>546</v>
      </c>
      <c r="F10" s="163">
        <f t="shared" si="0"/>
        <v>2.7</v>
      </c>
      <c r="G10" s="163">
        <f t="shared" si="0"/>
        <v>2.79</v>
      </c>
      <c r="J10" s="29" t="s">
        <v>546</v>
      </c>
      <c r="K10" s="163">
        <f t="shared" si="1"/>
        <v>2.79</v>
      </c>
    </row>
    <row r="11" spans="1:11" x14ac:dyDescent="0.25">
      <c r="A11" s="202" t="s">
        <v>547</v>
      </c>
      <c r="B11" s="212">
        <v>316</v>
      </c>
      <c r="C11" s="160">
        <v>346</v>
      </c>
      <c r="E11" s="29" t="s">
        <v>547</v>
      </c>
      <c r="F11" s="163">
        <f t="shared" si="0"/>
        <v>3.16</v>
      </c>
      <c r="G11" s="163">
        <f t="shared" si="0"/>
        <v>3.46</v>
      </c>
      <c r="J11" s="29" t="s">
        <v>547</v>
      </c>
      <c r="K11" s="163">
        <f t="shared" si="1"/>
        <v>3.46</v>
      </c>
    </row>
    <row r="12" spans="1:11" x14ac:dyDescent="0.25">
      <c r="A12" s="202" t="s">
        <v>548</v>
      </c>
      <c r="B12" s="212">
        <v>313</v>
      </c>
      <c r="C12" s="160">
        <v>316</v>
      </c>
      <c r="E12" s="29" t="s">
        <v>548</v>
      </c>
      <c r="F12" s="163">
        <f t="shared" si="0"/>
        <v>3.1300000000000003</v>
      </c>
      <c r="G12" s="163">
        <f t="shared" si="0"/>
        <v>3.16</v>
      </c>
      <c r="J12" s="29" t="s">
        <v>548</v>
      </c>
      <c r="K12" s="163">
        <f t="shared" si="1"/>
        <v>3.16</v>
      </c>
    </row>
    <row r="13" spans="1:11" x14ac:dyDescent="0.25">
      <c r="A13" s="202" t="s">
        <v>549</v>
      </c>
      <c r="B13" s="212">
        <v>312</v>
      </c>
      <c r="C13" s="160">
        <v>351</v>
      </c>
      <c r="E13" s="29" t="s">
        <v>549</v>
      </c>
      <c r="F13" s="163">
        <f t="shared" si="0"/>
        <v>3.1199999999999997</v>
      </c>
      <c r="G13" s="163">
        <f t="shared" si="0"/>
        <v>3.51</v>
      </c>
      <c r="J13" s="29" t="s">
        <v>549</v>
      </c>
      <c r="K13" s="163">
        <f t="shared" si="1"/>
        <v>3.51</v>
      </c>
    </row>
    <row r="14" spans="1:11" x14ac:dyDescent="0.25">
      <c r="A14" s="202" t="s">
        <v>550</v>
      </c>
      <c r="B14" s="212">
        <v>322</v>
      </c>
      <c r="C14" s="160">
        <v>319</v>
      </c>
      <c r="E14" s="29" t="s">
        <v>550</v>
      </c>
      <c r="F14" s="163">
        <f t="shared" si="0"/>
        <v>3.2199999999999998</v>
      </c>
      <c r="G14" s="163">
        <f t="shared" si="0"/>
        <v>3.19</v>
      </c>
      <c r="J14" s="29" t="s">
        <v>550</v>
      </c>
      <c r="K14" s="163">
        <f t="shared" si="1"/>
        <v>3.19</v>
      </c>
    </row>
    <row r="15" spans="1:11" x14ac:dyDescent="0.25">
      <c r="A15" s="202" t="s">
        <v>551</v>
      </c>
      <c r="B15" s="212">
        <v>365</v>
      </c>
      <c r="C15" s="160">
        <v>330</v>
      </c>
      <c r="E15" s="29" t="s">
        <v>551</v>
      </c>
      <c r="F15" s="163">
        <f t="shared" si="0"/>
        <v>3.65</v>
      </c>
      <c r="G15" s="163">
        <f t="shared" si="0"/>
        <v>3.3000000000000003</v>
      </c>
      <c r="J15" s="29" t="s">
        <v>551</v>
      </c>
      <c r="K15" s="163">
        <f t="shared" si="1"/>
        <v>3.3000000000000003</v>
      </c>
    </row>
    <row r="16" spans="1:11" x14ac:dyDescent="0.25">
      <c r="A16" s="202" t="s">
        <v>552</v>
      </c>
      <c r="B16" s="212">
        <v>413</v>
      </c>
      <c r="C16" s="160">
        <v>372</v>
      </c>
      <c r="E16" s="29" t="s">
        <v>552</v>
      </c>
      <c r="F16" s="163">
        <f t="shared" si="0"/>
        <v>4.1300000000000008</v>
      </c>
      <c r="G16" s="163">
        <f t="shared" si="0"/>
        <v>3.7199999999999998</v>
      </c>
      <c r="J16" s="29" t="s">
        <v>552</v>
      </c>
      <c r="K16" s="163">
        <f t="shared" si="1"/>
        <v>3.7199999999999998</v>
      </c>
    </row>
    <row r="17" spans="1:11" x14ac:dyDescent="0.25">
      <c r="A17" s="202" t="s">
        <v>553</v>
      </c>
      <c r="B17" s="212">
        <v>432</v>
      </c>
      <c r="C17" s="160">
        <v>365</v>
      </c>
      <c r="E17" s="29" t="s">
        <v>553</v>
      </c>
      <c r="F17" s="163">
        <f t="shared" si="0"/>
        <v>4.32</v>
      </c>
      <c r="G17" s="163">
        <f t="shared" si="0"/>
        <v>3.65</v>
      </c>
      <c r="J17" s="29" t="s">
        <v>553</v>
      </c>
      <c r="K17" s="163">
        <f t="shared" si="1"/>
        <v>3.65</v>
      </c>
    </row>
    <row r="18" spans="1:11" x14ac:dyDescent="0.25">
      <c r="A18" s="202" t="s">
        <v>554</v>
      </c>
      <c r="B18" s="212">
        <v>315</v>
      </c>
      <c r="C18" s="160">
        <v>290</v>
      </c>
      <c r="E18" s="29" t="s">
        <v>554</v>
      </c>
      <c r="F18" s="163">
        <f t="shared" si="0"/>
        <v>3.15</v>
      </c>
      <c r="G18" s="163">
        <f t="shared" si="0"/>
        <v>2.9000000000000004</v>
      </c>
      <c r="J18" s="29" t="s">
        <v>554</v>
      </c>
      <c r="K18" s="163">
        <f t="shared" si="1"/>
        <v>2.9000000000000004</v>
      </c>
    </row>
    <row r="19" spans="1:11" x14ac:dyDescent="0.25">
      <c r="A19" s="202" t="s">
        <v>555</v>
      </c>
      <c r="B19" s="212">
        <v>238</v>
      </c>
      <c r="C19" s="160">
        <v>135</v>
      </c>
      <c r="E19" s="29" t="s">
        <v>555</v>
      </c>
      <c r="F19" s="163">
        <f t="shared" si="0"/>
        <v>2.3800000000000003</v>
      </c>
      <c r="G19" s="163">
        <f t="shared" si="0"/>
        <v>1.35</v>
      </c>
      <c r="J19" s="29" t="s">
        <v>555</v>
      </c>
      <c r="K19" s="163">
        <f t="shared" si="1"/>
        <v>1.35</v>
      </c>
    </row>
    <row r="20" spans="1:11" x14ac:dyDescent="0.25">
      <c r="A20" s="202" t="s">
        <v>556</v>
      </c>
      <c r="B20" s="212">
        <v>148</v>
      </c>
      <c r="C20" s="160">
        <v>84</v>
      </c>
      <c r="E20" s="29" t="s">
        <v>556</v>
      </c>
      <c r="F20" s="163">
        <f t="shared" si="0"/>
        <v>1.48</v>
      </c>
      <c r="G20" s="163">
        <f t="shared" si="0"/>
        <v>0.84</v>
      </c>
      <c r="J20" s="29" t="s">
        <v>556</v>
      </c>
      <c r="K20" s="163">
        <f t="shared" si="1"/>
        <v>0.84</v>
      </c>
    </row>
    <row r="21" spans="1:11" x14ac:dyDescent="0.25">
      <c r="A21" s="203" t="s">
        <v>557</v>
      </c>
      <c r="B21" s="72">
        <v>104</v>
      </c>
      <c r="C21" s="111">
        <v>29</v>
      </c>
      <c r="E21" s="31" t="s">
        <v>557</v>
      </c>
      <c r="F21" s="163">
        <f t="shared" si="0"/>
        <v>1.04</v>
      </c>
      <c r="G21" s="163">
        <f t="shared" si="0"/>
        <v>0.28999999999999998</v>
      </c>
      <c r="J21" s="31" t="s">
        <v>557</v>
      </c>
      <c r="K21" s="210">
        <f t="shared" si="1"/>
        <v>0.28999999999999998</v>
      </c>
    </row>
    <row r="22" spans="1:11" x14ac:dyDescent="0.25">
      <c r="A22" s="309" t="s">
        <v>16</v>
      </c>
      <c r="B22" s="121">
        <f>SUM(B4:B21)</f>
        <v>5144</v>
      </c>
      <c r="C22" s="124">
        <f>SUM(C4:C21)</f>
        <v>4856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1082</v>
      </c>
      <c r="E3" s="297" t="s">
        <v>709</v>
      </c>
      <c r="F3" s="71">
        <v>48.5</v>
      </c>
      <c r="G3" s="71">
        <v>52.43</v>
      </c>
      <c r="K3" s="122" t="s">
        <v>16</v>
      </c>
      <c r="L3" s="71">
        <v>2.75</v>
      </c>
      <c r="M3" s="71">
        <v>2.4900000000000002</v>
      </c>
    </row>
    <row r="4" spans="1:16" x14ac:dyDescent="0.25">
      <c r="A4" s="202" t="s">
        <v>704</v>
      </c>
      <c r="B4" s="212"/>
      <c r="C4" s="160">
        <v>1137</v>
      </c>
      <c r="E4" s="298" t="s">
        <v>710</v>
      </c>
      <c r="F4" s="214">
        <v>38.39</v>
      </c>
      <c r="G4" s="214">
        <v>34.26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823</v>
      </c>
      <c r="E5" s="298" t="s">
        <v>711</v>
      </c>
      <c r="F5" s="214">
        <v>9.5500000000000007</v>
      </c>
      <c r="G5" s="214">
        <v>9.24</v>
      </c>
      <c r="K5" s="123" t="s">
        <v>213</v>
      </c>
      <c r="L5" s="73">
        <v>2.75</v>
      </c>
      <c r="M5" s="73">
        <v>2.4900000000000002</v>
      </c>
      <c r="N5" s="211"/>
    </row>
    <row r="6" spans="1:16" x14ac:dyDescent="0.25">
      <c r="A6" s="202" t="s">
        <v>706</v>
      </c>
      <c r="B6" s="212"/>
      <c r="C6" s="160">
        <v>797</v>
      </c>
      <c r="E6" s="298" t="s">
        <v>712</v>
      </c>
      <c r="F6" s="214">
        <v>2.27</v>
      </c>
      <c r="G6" s="214">
        <v>2.72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330</v>
      </c>
      <c r="E7" s="299" t="s">
        <v>713</v>
      </c>
      <c r="F7" s="73">
        <v>1.29</v>
      </c>
      <c r="G7" s="73">
        <v>1.36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205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24.737082761774122</v>
      </c>
      <c r="C13" s="301" t="e">
        <f>B3/SUM(B3:B8)*100</f>
        <v>#DIV/0!</v>
      </c>
      <c r="E13" s="217" t="s">
        <v>836</v>
      </c>
      <c r="F13" s="289">
        <f>IF(ISBLANK(F3),"",F3)</f>
        <v>48.5</v>
      </c>
      <c r="G13" s="289">
        <f>IF(ISBLANK(G3),"",G3)</f>
        <v>52.43</v>
      </c>
    </row>
    <row r="14" spans="1:16" x14ac:dyDescent="0.25">
      <c r="A14" s="220" t="s">
        <v>825</v>
      </c>
      <c r="B14" s="305">
        <f>C4/SUM(C3:C8)*100</f>
        <v>25.994513031550071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38.39</v>
      </c>
      <c r="G14" s="290">
        <f t="shared" si="0"/>
        <v>34.26</v>
      </c>
    </row>
    <row r="15" spans="1:16" x14ac:dyDescent="0.25">
      <c r="A15" s="220" t="s">
        <v>826</v>
      </c>
      <c r="B15" s="305">
        <f>C5/SUM(C3:C8)*100</f>
        <v>18.81572930955647</v>
      </c>
      <c r="C15" s="302" t="e">
        <f>B5/SUM(B3:B8)*100</f>
        <v>#DIV/0!</v>
      </c>
      <c r="E15" s="286" t="s">
        <v>838</v>
      </c>
      <c r="F15" s="290">
        <f t="shared" si="0"/>
        <v>9.5500000000000007</v>
      </c>
      <c r="G15" s="290">
        <f t="shared" si="0"/>
        <v>9.24</v>
      </c>
    </row>
    <row r="16" spans="1:16" x14ac:dyDescent="0.25">
      <c r="A16" s="220" t="s">
        <v>827</v>
      </c>
      <c r="B16" s="305">
        <f>C6/SUM(C3:C8)*100</f>
        <v>18.221307727480568</v>
      </c>
      <c r="C16" s="302" t="e">
        <f>B6/SUM(B3:B8)*100</f>
        <v>#DIV/0!</v>
      </c>
      <c r="E16" s="286" t="s">
        <v>839</v>
      </c>
      <c r="F16" s="290">
        <f t="shared" si="0"/>
        <v>2.27</v>
      </c>
      <c r="G16" s="290">
        <f t="shared" si="0"/>
        <v>2.72</v>
      </c>
    </row>
    <row r="17" spans="1:18" x14ac:dyDescent="0.25">
      <c r="A17" s="220" t="s">
        <v>828</v>
      </c>
      <c r="B17" s="305">
        <f>C7/SUM(C3:C8)*100</f>
        <v>7.544581618655692</v>
      </c>
      <c r="C17" s="302" t="e">
        <f>B7/SUM(B3:B8)*100</f>
        <v>#DIV/0!</v>
      </c>
      <c r="E17" s="219" t="s">
        <v>840</v>
      </c>
      <c r="F17" s="291">
        <f t="shared" si="0"/>
        <v>1.29</v>
      </c>
      <c r="G17" s="291">
        <f t="shared" si="0"/>
        <v>1.36</v>
      </c>
    </row>
    <row r="18" spans="1:18" x14ac:dyDescent="0.25">
      <c r="A18" s="221" t="s">
        <v>829</v>
      </c>
      <c r="B18" s="306">
        <f>C8/SUM(C3:C8)*100</f>
        <v>4.6867855509830818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24.737082761774122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25.994513031550071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18.81572930955647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18.221307727480568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7.544581618655692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4.6867855509830818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1258</v>
      </c>
      <c r="E34" s="297" t="s">
        <v>709</v>
      </c>
      <c r="F34" s="71">
        <v>52.43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/>
      <c r="C35" s="160">
        <v>1146</v>
      </c>
      <c r="E35" s="298" t="s">
        <v>710</v>
      </c>
      <c r="F35" s="214">
        <v>34.26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673</v>
      </c>
      <c r="E36" s="298" t="s">
        <v>711</v>
      </c>
      <c r="F36" s="214">
        <v>9.24</v>
      </c>
      <c r="G36" s="211"/>
      <c r="K36" s="123" t="s">
        <v>213</v>
      </c>
      <c r="L36" s="73">
        <v>2.4900000000000002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539</v>
      </c>
      <c r="E37" s="298" t="s">
        <v>712</v>
      </c>
      <c r="F37" s="214">
        <v>2.72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233</v>
      </c>
      <c r="E38" s="299" t="s">
        <v>713</v>
      </c>
      <c r="F38" s="73">
        <v>1.36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160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31.379396358194061</v>
      </c>
      <c r="C44" s="301" t="e">
        <f>B34/SUM(B34:B39)*100</f>
        <v>#DIV/0!</v>
      </c>
      <c r="E44" s="217" t="s">
        <v>836</v>
      </c>
      <c r="F44" s="289">
        <f>IF(ISBLANK(F34),"",F34)</f>
        <v>52.43</v>
      </c>
    </row>
    <row r="45" spans="1:16" x14ac:dyDescent="0.25">
      <c r="A45" s="220" t="s">
        <v>825</v>
      </c>
      <c r="B45" s="305">
        <f>C35/SUM(C34:C39)*100</f>
        <v>28.585682215016213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34.26</v>
      </c>
    </row>
    <row r="46" spans="1:16" x14ac:dyDescent="0.25">
      <c r="A46" s="220" t="s">
        <v>826</v>
      </c>
      <c r="B46" s="305">
        <f>C36/SUM(C34:C39)*100</f>
        <v>16.787228735345472</v>
      </c>
      <c r="C46" s="302" t="e">
        <f>B36/SUM(B34:B39)*100</f>
        <v>#DIV/0!</v>
      </c>
      <c r="E46" s="286" t="s">
        <v>838</v>
      </c>
      <c r="F46" s="290">
        <f t="shared" si="2"/>
        <v>9.24</v>
      </c>
    </row>
    <row r="47" spans="1:16" x14ac:dyDescent="0.25">
      <c r="A47" s="220" t="s">
        <v>827</v>
      </c>
      <c r="B47" s="305">
        <f>C37/SUM(C34:C39)*100</f>
        <v>13.444749314043403</v>
      </c>
      <c r="C47" s="302" t="e">
        <f>B37/SUM(B34:B39)*100</f>
        <v>#DIV/0!</v>
      </c>
      <c r="E47" s="286" t="s">
        <v>839</v>
      </c>
      <c r="F47" s="290">
        <f t="shared" si="2"/>
        <v>2.72</v>
      </c>
    </row>
    <row r="48" spans="1:16" x14ac:dyDescent="0.25">
      <c r="A48" s="220" t="s">
        <v>828</v>
      </c>
      <c r="B48" s="305">
        <f>C38/SUM(C34:C39)*100</f>
        <v>5.8119231728610625</v>
      </c>
      <c r="C48" s="302" t="e">
        <f>B38/SUM(B34:B39)*100</f>
        <v>#DIV/0!</v>
      </c>
      <c r="E48" s="219" t="s">
        <v>840</v>
      </c>
      <c r="F48" s="291">
        <f t="shared" si="2"/>
        <v>1.36</v>
      </c>
    </row>
    <row r="49" spans="1:3" x14ac:dyDescent="0.25">
      <c r="A49" s="221" t="s">
        <v>829</v>
      </c>
      <c r="B49" s="306">
        <f>C39/SUM(C34:C39)*100</f>
        <v>3.9910202045397858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31.379396358194061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28.585682215016213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16.787228735345472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13.444749314043403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5.8119231728610625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3.9910202045397858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2024-04-26T07:38:05Z</dcterms:modified>
</cp:coreProperties>
</file>